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00" windowHeight="10815" tabRatio="783" activeTab="0"/>
  </bookViews>
  <sheets>
    <sheet name="Seggi_DatiVoto" sheetId="1" r:id="rId1"/>
    <sheet name="Riepilogo" sheetId="2" r:id="rId2"/>
    <sheet name="NoteCaricamento" sheetId="3" r:id="rId3"/>
  </sheets>
  <definedNames>
    <definedName name="_xlnm.Print_Area" localSheetId="2">'NoteCaricamento'!$A$1:$A$12</definedName>
    <definedName name="_xlnm.Print_Area" localSheetId="1">'Riepilogo'!$A$1:$E$18</definedName>
    <definedName name="_xlnm.Print_Area" localSheetId="0">'Seggi_DatiVoto'!$B$1:$O$52</definedName>
    <definedName name="_xlnm.Print_Titles" localSheetId="1">'Riepilogo'!$A:$D,'Riepilogo'!$1:$3</definedName>
    <definedName name="_xlnm.Print_Titles" localSheetId="0">'Seggi_DatiVoto'!$D:$D,'Seggi_DatiVoto'!$1:$6</definedName>
  </definedNames>
  <calcPr fullCalcOnLoad="1"/>
</workbook>
</file>

<file path=xl/sharedStrings.xml><?xml version="1.0" encoding="utf-8"?>
<sst xmlns="http://schemas.openxmlformats.org/spreadsheetml/2006/main" count="252" uniqueCount="143">
  <si>
    <t>Totale</t>
  </si>
  <si>
    <t>Voti</t>
  </si>
  <si>
    <t>%</t>
  </si>
  <si>
    <t>VOTANTI</t>
  </si>
  <si>
    <t>VOTI VALIDI</t>
  </si>
  <si>
    <t>Bianche</t>
  </si>
  <si>
    <t>Nulle</t>
  </si>
  <si>
    <t>Votanti</t>
  </si>
  <si>
    <t>Altre Macro presenti</t>
  </si>
  <si>
    <t>Attiva la protezione di tutti i fogli</t>
  </si>
  <si>
    <t>La macro "DisattivaProtezione"</t>
  </si>
  <si>
    <t>(oppure Ctrl+Scift+D)</t>
  </si>
  <si>
    <t>(oppure Ctrl+Scift+A)</t>
  </si>
  <si>
    <t>Disattiva la protezione di tutti i fogli</t>
  </si>
  <si>
    <t>La macro "AttivaProtezione"</t>
  </si>
  <si>
    <t>Assemblee Circolo</t>
  </si>
  <si>
    <t>Validi</t>
  </si>
  <si>
    <t>ChekVoti</t>
  </si>
  <si>
    <t>n°</t>
  </si>
  <si>
    <t>Check</t>
  </si>
  <si>
    <t>A</t>
  </si>
  <si>
    <t>B</t>
  </si>
  <si>
    <t>C</t>
  </si>
  <si>
    <t>D</t>
  </si>
  <si>
    <t>E</t>
  </si>
  <si>
    <t>CheckVotanti</t>
  </si>
  <si>
    <t>LA CARTELLA DI LAVORO È COMPOSTA DA 2 FOGLI EXCEL</t>
  </si>
  <si>
    <t>Contestate</t>
  </si>
  <si>
    <t>TOTALE SEGGI</t>
  </si>
  <si>
    <t>SEGGI SCRUTINATI</t>
  </si>
  <si>
    <t>OPERAZIONI DI SCRUTINIO</t>
  </si>
  <si>
    <t>RISCONTRO VOTANTI</t>
  </si>
  <si>
    <t>VOTI ATTRIBUITI</t>
  </si>
  <si>
    <t>CANDIDATI</t>
  </si>
  <si>
    <t>Seggio N°</t>
  </si>
  <si>
    <t>VOTI ATTRIBUTI</t>
  </si>
  <si>
    <t>Riepilogo dati di Collegio</t>
  </si>
  <si>
    <t>Check Dati</t>
  </si>
  <si>
    <t>Denominazione Seggio</t>
  </si>
  <si>
    <t>VotiValidi</t>
  </si>
  <si>
    <t>CUPERLO_Voti</t>
  </si>
  <si>
    <t>CUPERLO_%</t>
  </si>
  <si>
    <t>RENZI_Voti</t>
  </si>
  <si>
    <t>RENZI_%</t>
  </si>
  <si>
    <t>Elezione Candidato Presidente Regione</t>
  </si>
  <si>
    <t>Candidato Presidente Regione</t>
  </si>
  <si>
    <t>Elezione</t>
  </si>
  <si>
    <t>Si/No</t>
  </si>
  <si>
    <r>
      <rPr>
        <b/>
        <sz val="10"/>
        <color indexed="10"/>
        <rFont val="Arial"/>
        <family val="2"/>
      </rPr>
      <t>Se i dati sono stati trascritti dal "Verbale di Seggio" Scrivere "Si"</t>
    </r>
    <r>
      <rPr>
        <b/>
        <sz val="10"/>
        <color indexed="60"/>
        <rFont val="Arial"/>
        <family val="2"/>
      </rPr>
      <t xml:space="preserve"> / </t>
    </r>
    <r>
      <rPr>
        <b/>
        <sz val="10"/>
        <color indexed="56"/>
        <rFont val="Arial"/>
        <family val="2"/>
      </rPr>
      <t>Se i dati sono stati trascritti da "Comunicazione telefonica scrivere "NO" e VERIFICARE il dato con il verbale quando ne sarete in possesso</t>
    </r>
    <r>
      <rPr>
        <b/>
        <sz val="10"/>
        <color indexed="10"/>
        <rFont val="Arial"/>
        <family val="2"/>
      </rPr>
      <t xml:space="preserve"> e scrivere "SI" nella cella.</t>
    </r>
  </si>
  <si>
    <t>Stampa  del Riepilogo della Struttura Provinciale / Territoriale</t>
  </si>
  <si>
    <t>Seggi scrutinati</t>
  </si>
  <si>
    <t>Si - da Verbale</t>
  </si>
  <si>
    <t>No - da Telefono</t>
  </si>
  <si>
    <t>Ferrara   1 - Centro e G.A.D.</t>
  </si>
  <si>
    <t>Ferrara   2 - via Mortara</t>
  </si>
  <si>
    <t>Ferrara   3 - Centro Sociale Corso Isonzo</t>
  </si>
  <si>
    <t>Ferrara   4 - via Ortigara</t>
  </si>
  <si>
    <t>Ferrara   5 - Polisportiva Doro</t>
  </si>
  <si>
    <t>Argenta 1 - Argenta (Campotto - Consandolo)</t>
  </si>
  <si>
    <t>Argenta 2 - Bando</t>
  </si>
  <si>
    <t>Argenta 3 - Boccaleone</t>
  </si>
  <si>
    <t>Argenta 4 - S.Maria Codifiume</t>
  </si>
  <si>
    <t>Argenta 5 - S.Biagio</t>
  </si>
  <si>
    <t>Argenta 6 - Filo di Argenta</t>
  </si>
  <si>
    <t>Argenta 7 - Longastrino</t>
  </si>
  <si>
    <t>Argenta 8 - Anita</t>
  </si>
  <si>
    <t>Berra</t>
  </si>
  <si>
    <t>Bondeno 1 - Bondeno Ovest</t>
  </si>
  <si>
    <t>Bondeno 2 - Bondeno Est</t>
  </si>
  <si>
    <t>Bondeno 3 - Burana</t>
  </si>
  <si>
    <t>Bondeno 4 - Gavello</t>
  </si>
  <si>
    <t>Bondeno 5 - Stellata</t>
  </si>
  <si>
    <t>Bondeno 6 - Pilastri</t>
  </si>
  <si>
    <t>Bondeno 7 - Scortichino</t>
  </si>
  <si>
    <t>Cento 1 - Cento</t>
  </si>
  <si>
    <t>Cento 2 - Corporeno</t>
  </si>
  <si>
    <t>Cento 3 - Renazzo</t>
  </si>
  <si>
    <t>Cento 4 - Dodici Morelli</t>
  </si>
  <si>
    <t>Cento 5 - Alberone di Cento</t>
  </si>
  <si>
    <t>Cento 6 - Reno Centese</t>
  </si>
  <si>
    <t>Cento 7 - Casumaro</t>
  </si>
  <si>
    <t>Cento 8 - Buonacompra</t>
  </si>
  <si>
    <t>Codigoro</t>
  </si>
  <si>
    <t>Comacchio 1 - Comacchio</t>
  </si>
  <si>
    <t>Comacchio 2 - Porto Garibaldi</t>
  </si>
  <si>
    <t>Comacchio 3 - S. Giuseppe</t>
  </si>
  <si>
    <t>Copparo 1 - Copparo</t>
  </si>
  <si>
    <t>Copparo 2 - Tamara (Saletta)</t>
  </si>
  <si>
    <t>Copparo 3 - Coccanile</t>
  </si>
  <si>
    <t>Copparo 4 - Ambrogio</t>
  </si>
  <si>
    <t>Copparo 5 - Sabbioncello S. Vittore</t>
  </si>
  <si>
    <t>Fiscaglia  1 - Massafiscaglia</t>
  </si>
  <si>
    <t>Fiscaglia  2 - Migliarino</t>
  </si>
  <si>
    <t>Fiscaglia  3 - Migliaro</t>
  </si>
  <si>
    <t>Formignana</t>
  </si>
  <si>
    <t>Goro</t>
  </si>
  <si>
    <t>Jolanda di Savoia</t>
  </si>
  <si>
    <t>Lagosanto</t>
  </si>
  <si>
    <t>Masi Torello</t>
  </si>
  <si>
    <t>Mesola 2 - Bosco Mesola</t>
  </si>
  <si>
    <t>Mesola 4 - Asiano</t>
  </si>
  <si>
    <t>Mirabello</t>
  </si>
  <si>
    <t>Ostellato 1 - Ostellato</t>
  </si>
  <si>
    <t>Ostellato 2 - S. Giovanni Ostellato</t>
  </si>
  <si>
    <t>Ostellato 3 - Rovereto Medelana - Alberlungo</t>
  </si>
  <si>
    <t>Ostellato 4 - Dogato</t>
  </si>
  <si>
    <t>Poggiorenatico 1 - Poggiorenatico</t>
  </si>
  <si>
    <t>Poggiorenatico 2 - Chiesanuova</t>
  </si>
  <si>
    <t>Poggiorenatico 3 - Coronella</t>
  </si>
  <si>
    <t>Poggiorenatico 4 - Gallo</t>
  </si>
  <si>
    <t>Portomaggiore 1 - Portomaggiore</t>
  </si>
  <si>
    <t>Portomaggiore 2 - Quartiere</t>
  </si>
  <si>
    <t>Portomaggiore 3 - Runco</t>
  </si>
  <si>
    <t>Portomaggiore 4 - Portoverrara</t>
  </si>
  <si>
    <t>Portomaggiore 5 - Gambulaga</t>
  </si>
  <si>
    <t>Portomaggiore 6 - Maiero</t>
  </si>
  <si>
    <t>Ro Ferrarese  1 - Ro e Guarda</t>
  </si>
  <si>
    <t>Ro Ferrarese  2 - Alberone di Ro</t>
  </si>
  <si>
    <t>Ro Ferrarese  3 - Ruina e Zocca</t>
  </si>
  <si>
    <t>Sant'Agostino</t>
  </si>
  <si>
    <t>Tresigallo</t>
  </si>
  <si>
    <t>Vigarano Mainarda  1 - Vigarano Mainarda</t>
  </si>
  <si>
    <t>Vigarano Mainarda  2 - Vigarano Pieve</t>
  </si>
  <si>
    <t>Voghiera - Voghenza - Gualdo</t>
  </si>
  <si>
    <t>Mesola 1 - Mesola - Monticelli</t>
  </si>
  <si>
    <t>Roberto BALZANI</t>
  </si>
  <si>
    <t>Stefano BONACCINI</t>
  </si>
  <si>
    <t>Ferrara   6 - Lambertini</t>
  </si>
  <si>
    <t>Ferrara   7 - San Martino</t>
  </si>
  <si>
    <t>Ferrara   8 - Pontelagoscuro Quadrifoglio</t>
  </si>
  <si>
    <t>Ferrara 10 - Barco</t>
  </si>
  <si>
    <t>Ferrara 11 - Sabbioni</t>
  </si>
  <si>
    <t>Ferrara 12 - Francolino</t>
  </si>
  <si>
    <t>Ferrara 13 - Porotto</t>
  </si>
  <si>
    <t>Ferrara 14 - Mizzana</t>
  </si>
  <si>
    <t>Ferrara 15 - Casaglia</t>
  </si>
  <si>
    <t>Ferrara 16 - Ravalle</t>
  </si>
  <si>
    <t>Ferrara 17 - Il Melo</t>
  </si>
  <si>
    <t>Ferrara 18 - Pontegradella</t>
  </si>
  <si>
    <t>Ferrara 19 - via Campana</t>
  </si>
  <si>
    <t>Ferrara 20 - Cona</t>
  </si>
  <si>
    <t>Ferrara 9 - Pontelagoscuro Circolo ACLI</t>
  </si>
  <si>
    <t>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</si>
</sst>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60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4"/>
      <color indexed="8"/>
      <name val="Arial"/>
      <family val="2"/>
    </font>
    <font>
      <i/>
      <sz val="16"/>
      <color indexed="9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1" applyNumberFormat="0" applyAlignment="0" applyProtection="0"/>
    <xf numFmtId="0" fontId="42" fillId="0" borderId="2" applyNumberFormat="0" applyFill="0" applyAlignment="0" applyProtection="0"/>
    <xf numFmtId="0" fontId="43" fillId="17" borderId="3" applyNumberForma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0" fontId="46" fillId="16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24" borderId="0" xfId="0" applyFont="1" applyFill="1" applyAlignment="1">
      <alignment horizontal="centerContinuous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19" borderId="10" xfId="0" applyFont="1" applyFill="1" applyBorder="1" applyAlignment="1" quotePrefix="1">
      <alignment horizontal="left" vertical="center" indent="1"/>
    </xf>
    <xf numFmtId="0" fontId="25" fillId="19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2" fillId="0" borderId="0" xfId="0" applyNumberFormat="1" applyFon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Continuous"/>
      <protection/>
    </xf>
    <xf numFmtId="3" fontId="2" fillId="0" borderId="0" xfId="0" applyNumberFormat="1" applyFont="1" applyBorder="1" applyAlignment="1" applyProtection="1">
      <alignment horizontal="centerContinuous" vertical="center"/>
      <protection/>
    </xf>
    <xf numFmtId="2" fontId="2" fillId="0" borderId="0" xfId="0" applyNumberFormat="1" applyFont="1" applyBorder="1" applyAlignment="1" applyProtection="1">
      <alignment horizontal="centerContinuous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centerContinuous" vertical="center"/>
      <protection/>
    </xf>
    <xf numFmtId="0" fontId="28" fillId="24" borderId="0" xfId="0" applyFont="1" applyFill="1" applyBorder="1" applyAlignment="1" applyProtection="1">
      <alignment horizontal="centerContinuous" vertical="center"/>
      <protection/>
    </xf>
    <xf numFmtId="3" fontId="27" fillId="24" borderId="0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2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27" fillId="19" borderId="12" xfId="0" applyFont="1" applyFill="1" applyBorder="1" applyAlignment="1" applyProtection="1">
      <alignment horizontal="centerContinuous" vertical="center"/>
      <protection/>
    </xf>
    <xf numFmtId="0" fontId="30" fillId="19" borderId="13" xfId="0" applyFont="1" applyFill="1" applyBorder="1" applyAlignment="1" applyProtection="1">
      <alignment horizontal="centerContinuous" vertical="center"/>
      <protection/>
    </xf>
    <xf numFmtId="0" fontId="29" fillId="19" borderId="13" xfId="0" applyFont="1" applyFill="1" applyBorder="1" applyAlignment="1" applyProtection="1">
      <alignment horizontal="centerContinuous" vertical="center"/>
      <protection/>
    </xf>
    <xf numFmtId="0" fontId="30" fillId="19" borderId="14" xfId="0" applyFont="1" applyFill="1" applyBorder="1" applyAlignment="1" applyProtection="1">
      <alignment horizontal="centerContinuous" vertical="center"/>
      <protection/>
    </xf>
    <xf numFmtId="0" fontId="13" fillId="19" borderId="13" xfId="0" applyFont="1" applyFill="1" applyBorder="1" applyAlignment="1" applyProtection="1">
      <alignment horizontal="centerContinuous" vertical="center"/>
      <protection/>
    </xf>
    <xf numFmtId="0" fontId="0" fillId="19" borderId="14" xfId="0" applyFont="1" applyFill="1" applyBorder="1" applyAlignment="1" applyProtection="1">
      <alignment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3" fontId="10" fillId="0" borderId="16" xfId="0" applyNumberFormat="1" applyFont="1" applyBorder="1" applyAlignment="1" applyProtection="1">
      <alignment horizontal="right" vertical="center" indent="1"/>
      <protection/>
    </xf>
    <xf numFmtId="3" fontId="6" fillId="0" borderId="15" xfId="0" applyNumberFormat="1" applyFont="1" applyBorder="1" applyAlignment="1" applyProtection="1">
      <alignment horizontal="right" vertical="center" indent="1"/>
      <protection/>
    </xf>
    <xf numFmtId="3" fontId="6" fillId="25" borderId="15" xfId="0" applyNumberFormat="1" applyFont="1" applyFill="1" applyBorder="1" applyAlignment="1" applyProtection="1">
      <alignment horizontal="right" vertical="center" inden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3" fontId="10" fillId="25" borderId="16" xfId="0" applyNumberFormat="1" applyFont="1" applyFill="1" applyBorder="1" applyAlignment="1" applyProtection="1">
      <alignment horizontal="right" vertical="center" indent="1"/>
      <protection locked="0"/>
    </xf>
    <xf numFmtId="0" fontId="31" fillId="0" borderId="11" xfId="0" applyFont="1" applyBorder="1" applyAlignment="1" applyProtection="1">
      <alignment horizontal="centerContinuous" vertical="center" wrapText="1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right" vertical="center" indent="1"/>
      <protection/>
    </xf>
    <xf numFmtId="3" fontId="10" fillId="25" borderId="16" xfId="0" applyNumberFormat="1" applyFont="1" applyFill="1" applyBorder="1" applyAlignment="1" applyProtection="1">
      <alignment horizontal="right" vertical="center" indent="1"/>
      <protection locked="0"/>
    </xf>
    <xf numFmtId="3" fontId="10" fillId="0" borderId="17" xfId="0" applyNumberFormat="1" applyFont="1" applyBorder="1" applyAlignment="1" applyProtection="1">
      <alignment horizontal="right" vertical="center" indent="1"/>
      <protection/>
    </xf>
    <xf numFmtId="2" fontId="25" fillId="19" borderId="18" xfId="0" applyNumberFormat="1" applyFont="1" applyFill="1" applyBorder="1" applyAlignment="1" applyProtection="1">
      <alignment horizontal="center" vertical="center"/>
      <protection/>
    </xf>
    <xf numFmtId="2" fontId="32" fillId="19" borderId="18" xfId="0" applyNumberFormat="1" applyFont="1" applyFill="1" applyBorder="1" applyAlignment="1" applyProtection="1">
      <alignment horizontal="center" vertical="center"/>
      <protection/>
    </xf>
    <xf numFmtId="2" fontId="25" fillId="19" borderId="19" xfId="0" applyNumberFormat="1" applyFont="1" applyFill="1" applyBorder="1" applyAlignment="1" applyProtection="1">
      <alignment horizontal="center" vertical="center"/>
      <protection/>
    </xf>
    <xf numFmtId="2" fontId="33" fillId="19" borderId="19" xfId="0" applyNumberFormat="1" applyFont="1" applyFill="1" applyBorder="1" applyAlignment="1" applyProtection="1">
      <alignment horizontal="center" vertical="center"/>
      <protection/>
    </xf>
    <xf numFmtId="0" fontId="25" fillId="19" borderId="18" xfId="0" applyNumberFormat="1" applyFont="1" applyFill="1" applyBorder="1" applyAlignment="1" applyProtection="1">
      <alignment horizontal="right" vertical="center" indent="1"/>
      <protection/>
    </xf>
    <xf numFmtId="0" fontId="25" fillId="19" borderId="19" xfId="0" applyNumberFormat="1" applyFont="1" applyFill="1" applyBorder="1" applyAlignment="1" applyProtection="1">
      <alignment horizontal="right" vertical="center" indent="1"/>
      <protection/>
    </xf>
    <xf numFmtId="2" fontId="3" fillId="0" borderId="17" xfId="0" applyNumberFormat="1" applyFont="1" applyBorder="1" applyAlignment="1" applyProtection="1">
      <alignment horizontal="centerContinuous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2" fontId="34" fillId="0" borderId="11" xfId="0" applyNumberFormat="1" applyFont="1" applyBorder="1" applyAlignment="1" applyProtection="1">
      <alignment horizontal="right" vertical="center" indent="1"/>
      <protection/>
    </xf>
    <xf numFmtId="2" fontId="6" fillId="0" borderId="11" xfId="0" applyNumberFormat="1" applyFont="1" applyBorder="1" applyAlignment="1" applyProtection="1">
      <alignment horizontal="right" vertical="center" indent="1"/>
      <protection/>
    </xf>
    <xf numFmtId="2" fontId="7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19" borderId="0" xfId="0" applyFont="1" applyFill="1" applyBorder="1" applyAlignment="1" applyProtection="1">
      <alignment horizontal="centerContinuous" vertical="center"/>
      <protection/>
    </xf>
    <xf numFmtId="0" fontId="11" fillId="19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3" fontId="16" fillId="0" borderId="0" xfId="0" applyNumberFormat="1" applyFont="1" applyBorder="1" applyAlignment="1" applyProtection="1">
      <alignment horizontal="centerContinuous" vertical="center"/>
      <protection/>
    </xf>
    <xf numFmtId="0" fontId="27" fillId="19" borderId="10" xfId="0" applyFont="1" applyFill="1" applyBorder="1" applyAlignment="1" applyProtection="1">
      <alignment horizontal="centerContinuous" vertical="center"/>
      <protection/>
    </xf>
    <xf numFmtId="0" fontId="28" fillId="19" borderId="20" xfId="0" applyFont="1" applyFill="1" applyBorder="1" applyAlignment="1" applyProtection="1">
      <alignment horizontal="centerContinuous" vertical="center"/>
      <protection/>
    </xf>
    <xf numFmtId="0" fontId="27" fillId="19" borderId="20" xfId="0" applyFont="1" applyFill="1" applyBorder="1" applyAlignment="1" applyProtection="1">
      <alignment horizontal="centerContinuous" vertical="center"/>
      <protection/>
    </xf>
    <xf numFmtId="3" fontId="27" fillId="19" borderId="21" xfId="0" applyNumberFormat="1" applyFont="1" applyFill="1" applyBorder="1" applyAlignment="1" applyProtection="1">
      <alignment horizontal="centerContinuous" vertical="center"/>
      <protection/>
    </xf>
    <xf numFmtId="0" fontId="24" fillId="19" borderId="20" xfId="0" applyFont="1" applyFill="1" applyBorder="1" applyAlignment="1" applyProtection="1">
      <alignment horizontal="centerContinuous" vertical="center"/>
      <protection/>
    </xf>
    <xf numFmtId="0" fontId="24" fillId="19" borderId="21" xfId="0" applyFont="1" applyFill="1" applyBorder="1" applyAlignment="1" applyProtection="1">
      <alignment horizontal="centerContinuous" vertical="center"/>
      <protection/>
    </xf>
    <xf numFmtId="3" fontId="18" fillId="24" borderId="20" xfId="0" applyNumberFormat="1" applyFont="1" applyFill="1" applyBorder="1" applyAlignment="1" applyProtection="1">
      <alignment horizontal="centerContinuous" vertical="center"/>
      <protection/>
    </xf>
    <xf numFmtId="2" fontId="35" fillId="0" borderId="22" xfId="0" applyNumberFormat="1" applyFont="1" applyBorder="1" applyAlignment="1" applyProtection="1">
      <alignment horizontal="right" vertical="center" indent="1"/>
      <protection/>
    </xf>
    <xf numFmtId="2" fontId="18" fillId="24" borderId="20" xfId="0" applyNumberFormat="1" applyFont="1" applyFill="1" applyBorder="1" applyAlignment="1" applyProtection="1">
      <alignment horizontal="centerContinuous" vertical="center"/>
      <protection/>
    </xf>
    <xf numFmtId="3" fontId="12" fillId="19" borderId="22" xfId="0" applyNumberFormat="1" applyFont="1" applyFill="1" applyBorder="1" applyAlignment="1" applyProtection="1">
      <alignment horizontal="center" vertical="center"/>
      <protection/>
    </xf>
    <xf numFmtId="0" fontId="12" fillId="19" borderId="22" xfId="0" applyFont="1" applyFill="1" applyBorder="1" applyAlignment="1" applyProtection="1">
      <alignment horizontal="center" vertical="center"/>
      <protection/>
    </xf>
    <xf numFmtId="3" fontId="18" fillId="0" borderId="22" xfId="0" applyNumberFormat="1" applyFont="1" applyBorder="1" applyAlignment="1" applyProtection="1">
      <alignment horizontal="right" vertical="center" indent="1"/>
      <protection/>
    </xf>
    <xf numFmtId="2" fontId="16" fillId="0" borderId="22" xfId="0" applyNumberFormat="1" applyFont="1" applyBorder="1" applyAlignment="1" applyProtection="1">
      <alignment horizontal="centerContinuous" vertical="center"/>
      <protection/>
    </xf>
    <xf numFmtId="3" fontId="16" fillId="0" borderId="22" xfId="0" applyNumberFormat="1" applyFont="1" applyBorder="1" applyAlignment="1" applyProtection="1">
      <alignment horizontal="centerContinuous" vertical="center"/>
      <protection/>
    </xf>
    <xf numFmtId="0" fontId="16" fillId="0" borderId="22" xfId="0" applyFont="1" applyBorder="1" applyAlignment="1" applyProtection="1">
      <alignment horizontal="centerContinuous" vertical="center"/>
      <protection/>
    </xf>
    <xf numFmtId="0" fontId="12" fillId="19" borderId="22" xfId="0" applyFont="1" applyFill="1" applyBorder="1" applyAlignment="1" applyProtection="1">
      <alignment horizontal="center" vertical="center"/>
      <protection/>
    </xf>
    <xf numFmtId="3" fontId="12" fillId="19" borderId="22" xfId="0" applyNumberFormat="1" applyFont="1" applyFill="1" applyBorder="1" applyAlignment="1" applyProtection="1">
      <alignment horizontal="center" vertical="center"/>
      <protection/>
    </xf>
    <xf numFmtId="3" fontId="11" fillId="26" borderId="22" xfId="0" applyNumberFormat="1" applyFont="1" applyFill="1" applyBorder="1" applyAlignment="1" applyProtection="1">
      <alignment horizontal="right" vertical="center" indent="1"/>
      <protection/>
    </xf>
    <xf numFmtId="3" fontId="11" fillId="19" borderId="22" xfId="0" applyNumberFormat="1" applyFont="1" applyFill="1" applyBorder="1" applyAlignment="1" applyProtection="1">
      <alignment horizontal="right" vertical="center" indent="1"/>
      <protection/>
    </xf>
    <xf numFmtId="0" fontId="12" fillId="19" borderId="22" xfId="0" applyFont="1" applyFill="1" applyBorder="1" applyAlignment="1" applyProtection="1">
      <alignment horizontal="centerContinuous" vertical="center"/>
      <protection/>
    </xf>
    <xf numFmtId="0" fontId="12" fillId="26" borderId="10" xfId="0" applyFont="1" applyFill="1" applyBorder="1" applyAlignment="1" applyProtection="1">
      <alignment horizontal="centerContinuous" vertical="center"/>
      <protection/>
    </xf>
    <xf numFmtId="0" fontId="13" fillId="26" borderId="21" xfId="0" applyFont="1" applyFill="1" applyBorder="1" applyAlignment="1" applyProtection="1">
      <alignment horizontal="centerContinuous" vertical="center"/>
      <protection/>
    </xf>
    <xf numFmtId="0" fontId="36" fillId="24" borderId="10" xfId="0" applyFont="1" applyFill="1" applyBorder="1" applyAlignment="1" applyProtection="1" quotePrefix="1">
      <alignment horizontal="left" vertical="center" indent="10"/>
      <protection/>
    </xf>
    <xf numFmtId="3" fontId="4" fillId="0" borderId="23" xfId="0" applyNumberFormat="1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0" fillId="24" borderId="15" xfId="0" applyFont="1" applyFill="1" applyBorder="1" applyAlignment="1" applyProtection="1">
      <alignment horizontal="center" vertical="center"/>
      <protection/>
    </xf>
    <xf numFmtId="0" fontId="2" fillId="25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37" fillId="27" borderId="21" xfId="0" applyFont="1" applyFill="1" applyBorder="1" applyAlignment="1" applyProtection="1" quotePrefix="1">
      <alignment horizontal="center" vertical="center"/>
      <protection/>
    </xf>
    <xf numFmtId="0" fontId="27" fillId="19" borderId="13" xfId="0" applyFont="1" applyFill="1" applyBorder="1" applyAlignment="1">
      <alignment horizontal="centerContinuous" vertical="center"/>
    </xf>
    <xf numFmtId="0" fontId="14" fillId="0" borderId="10" xfId="0" applyFont="1" applyBorder="1" applyAlignment="1" quotePrefix="1">
      <alignment horizontal="left" vertical="center" wrapText="1" indent="2"/>
    </xf>
    <xf numFmtId="0" fontId="2" fillId="0" borderId="25" xfId="0" applyFont="1" applyBorder="1" applyAlignment="1" quotePrefix="1">
      <alignment horizontal="left" vertical="center" wrapText="1" indent="2"/>
    </xf>
    <xf numFmtId="3" fontId="6" fillId="25" borderId="17" xfId="0" applyNumberFormat="1" applyFont="1" applyFill="1" applyBorder="1" applyAlignment="1" applyProtection="1">
      <alignment horizontal="right" vertical="center" indent="1"/>
      <protection locked="0"/>
    </xf>
    <xf numFmtId="3" fontId="10" fillId="0" borderId="22" xfId="0" applyNumberFormat="1" applyFont="1" applyBorder="1" applyAlignment="1" applyProtection="1">
      <alignment horizontal="right" vertical="center" indent="1"/>
      <protection/>
    </xf>
    <xf numFmtId="3" fontId="6" fillId="25" borderId="23" xfId="0" applyNumberFormat="1" applyFont="1" applyFill="1" applyBorder="1" applyAlignment="1" applyProtection="1">
      <alignment horizontal="right" vertical="center" indent="1"/>
      <protection locked="0"/>
    </xf>
    <xf numFmtId="3" fontId="6" fillId="25" borderId="22" xfId="0" applyNumberFormat="1" applyFont="1" applyFill="1" applyBorder="1" applyAlignment="1" applyProtection="1">
      <alignment horizontal="right" vertical="center" indent="1"/>
      <protection locked="0"/>
    </xf>
    <xf numFmtId="0" fontId="5" fillId="0" borderId="26" xfId="0" applyNumberFormat="1" applyFont="1" applyBorder="1" applyAlignment="1" applyProtection="1">
      <alignment horizontal="centerContinuous" vertical="center"/>
      <protection/>
    </xf>
    <xf numFmtId="0" fontId="5" fillId="24" borderId="27" xfId="0" applyFont="1" applyFill="1" applyBorder="1" applyAlignment="1" applyProtection="1">
      <alignment horizontal="centerContinuous" vertical="center"/>
      <protection/>
    </xf>
    <xf numFmtId="0" fontId="5" fillId="24" borderId="28" xfId="0" applyFont="1" applyFill="1" applyBorder="1" applyAlignment="1" applyProtection="1">
      <alignment horizontal="centerContinuous" vertical="center"/>
      <protection/>
    </xf>
    <xf numFmtId="0" fontId="8" fillId="0" borderId="29" xfId="0" applyNumberFormat="1" applyFont="1" applyBorder="1" applyAlignment="1" applyProtection="1" quotePrefix="1">
      <alignment horizontal="center" vertical="center"/>
      <protection/>
    </xf>
    <xf numFmtId="0" fontId="8" fillId="24" borderId="30" xfId="0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Continuous" vertical="center"/>
      <protection/>
    </xf>
    <xf numFmtId="0" fontId="22" fillId="0" borderId="22" xfId="0" applyFont="1" applyFill="1" applyBorder="1" applyAlignment="1" quotePrefix="1">
      <alignment horizontal="left" vertical="center" indent="1"/>
    </xf>
    <xf numFmtId="0" fontId="22" fillId="0" borderId="22" xfId="0" applyFont="1" applyBorder="1" applyAlignment="1" quotePrefix="1">
      <alignment horizontal="left" vertical="center" indent="1"/>
    </xf>
    <xf numFmtId="0" fontId="22" fillId="0" borderId="22" xfId="0" applyFont="1" applyFill="1" applyBorder="1" applyAlignment="1">
      <alignment horizontal="left" vertical="center" indent="1"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5" borderId="33" xfId="0" applyNumberFormat="1" applyFont="1" applyFill="1" applyBorder="1" applyAlignment="1" applyProtection="1">
      <alignment horizontal="center" vertical="center"/>
      <protection locked="0"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Continuous" vertical="center" wrapText="1"/>
      <protection/>
    </xf>
    <xf numFmtId="0" fontId="39" fillId="0" borderId="11" xfId="0" applyFont="1" applyBorder="1" applyAlignment="1" applyProtection="1">
      <alignment horizontal="centerContinuous" vertical="center" wrapText="1"/>
      <protection/>
    </xf>
    <xf numFmtId="0" fontId="37" fillId="27" borderId="10" xfId="0" applyFont="1" applyFill="1" applyBorder="1" applyAlignment="1" applyProtection="1" quotePrefix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11" fillId="27" borderId="34" xfId="0" applyFont="1" applyFill="1" applyBorder="1" applyAlignment="1" applyProtection="1" quotePrefix="1">
      <alignment horizontal="center" vertical="center"/>
      <protection/>
    </xf>
    <xf numFmtId="0" fontId="13" fillId="27" borderId="35" xfId="0" applyFont="1" applyFill="1" applyBorder="1" applyAlignment="1" applyProtection="1">
      <alignment/>
      <protection/>
    </xf>
    <xf numFmtId="0" fontId="13" fillId="27" borderId="25" xfId="0" applyFont="1" applyFill="1" applyBorder="1" applyAlignment="1" applyProtection="1">
      <alignment/>
      <protection/>
    </xf>
    <xf numFmtId="0" fontId="13" fillId="27" borderId="36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FFFF00"/>
  </sheetPr>
  <dimension ref="A1:P101"/>
  <sheetViews>
    <sheetView tabSelected="1" zoomScalePageLayoutView="14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5" sqref="E35"/>
    </sheetView>
  </sheetViews>
  <sheetFormatPr defaultColWidth="8.8515625" defaultRowHeight="12.75"/>
  <cols>
    <col min="1" max="1" width="3.8515625" style="75" customWidth="1"/>
    <col min="2" max="2" width="10.7109375" style="36" customWidth="1"/>
    <col min="3" max="3" width="10.7109375" style="43" customWidth="1"/>
    <col min="4" max="4" width="50.7109375" style="36" customWidth="1"/>
    <col min="5" max="5" width="11.7109375" style="77" customWidth="1"/>
    <col min="6" max="8" width="9.7109375" style="78" customWidth="1"/>
    <col min="9" max="9" width="11.7109375" style="78" customWidth="1"/>
    <col min="10" max="10" width="8.7109375" style="78" customWidth="1"/>
    <col min="11" max="11" width="12.7109375" style="77" customWidth="1"/>
    <col min="12" max="12" width="9.7109375" style="78" customWidth="1"/>
    <col min="13" max="13" width="12.7109375" style="77" customWidth="1"/>
    <col min="14" max="14" width="9.7109375" style="78" customWidth="1"/>
    <col min="15" max="15" width="8.7109375" style="78" customWidth="1"/>
    <col min="16" max="16384" width="8.8515625" style="76" customWidth="1"/>
  </cols>
  <sheetData>
    <row r="1" spans="1:15" s="45" customFormat="1" ht="11.25" customHeight="1" thickBot="1">
      <c r="A1" s="44" t="s">
        <v>18</v>
      </c>
      <c r="B1" s="116" t="s">
        <v>37</v>
      </c>
      <c r="C1" s="46" t="s">
        <v>34</v>
      </c>
      <c r="D1" s="24" t="s">
        <v>38</v>
      </c>
      <c r="E1" s="47" t="s">
        <v>7</v>
      </c>
      <c r="F1" s="44" t="s">
        <v>5</v>
      </c>
      <c r="G1" s="44" t="s">
        <v>6</v>
      </c>
      <c r="H1" s="44" t="s">
        <v>27</v>
      </c>
      <c r="I1" s="44" t="s">
        <v>39</v>
      </c>
      <c r="J1" s="44" t="s">
        <v>25</v>
      </c>
      <c r="K1" s="47" t="s">
        <v>40</v>
      </c>
      <c r="L1" s="47" t="s">
        <v>41</v>
      </c>
      <c r="M1" s="47" t="s">
        <v>42</v>
      </c>
      <c r="N1" s="47" t="s">
        <v>43</v>
      </c>
      <c r="O1" s="44" t="s">
        <v>17</v>
      </c>
    </row>
    <row r="2" spans="1:15" s="2" customFormat="1" ht="24.75" customHeight="1" thickBot="1">
      <c r="A2" s="22" t="s">
        <v>20</v>
      </c>
      <c r="B2" s="141" t="s">
        <v>46</v>
      </c>
      <c r="C2" s="142"/>
      <c r="D2" s="118" t="s">
        <v>45</v>
      </c>
      <c r="E2" s="119" t="s">
        <v>31</v>
      </c>
      <c r="F2" s="50"/>
      <c r="G2" s="50"/>
      <c r="H2" s="50"/>
      <c r="I2" s="51"/>
      <c r="J2" s="52"/>
      <c r="K2" s="49" t="s">
        <v>35</v>
      </c>
      <c r="L2" s="53"/>
      <c r="M2" s="53"/>
      <c r="N2" s="53"/>
      <c r="O2" s="54"/>
    </row>
    <row r="3" spans="1:15" s="2" customFormat="1" ht="24.75" customHeight="1" thickBot="1">
      <c r="A3" s="22" t="s">
        <v>21</v>
      </c>
      <c r="B3" s="126" t="s">
        <v>50</v>
      </c>
      <c r="C3" s="127"/>
      <c r="D3" s="111">
        <f>COUNTA(D7:D93)</f>
        <v>87</v>
      </c>
      <c r="E3" s="61" t="s">
        <v>3</v>
      </c>
      <c r="F3" s="55" t="s">
        <v>5</v>
      </c>
      <c r="G3" s="55" t="s">
        <v>6</v>
      </c>
      <c r="H3" s="55" t="s">
        <v>27</v>
      </c>
      <c r="I3" s="74" t="s">
        <v>4</v>
      </c>
      <c r="J3" s="70" t="s">
        <v>19</v>
      </c>
      <c r="K3" s="139" t="str">
        <f>Riepilogo!A16</f>
        <v>Roberto BALZANI</v>
      </c>
      <c r="L3" s="140"/>
      <c r="M3" s="139" t="str">
        <f>Riepilogo!A17</f>
        <v>Stefano BONACCINI</v>
      </c>
      <c r="N3" s="63"/>
      <c r="O3" s="68" t="s">
        <v>19</v>
      </c>
    </row>
    <row r="4" spans="1:15" s="2" customFormat="1" ht="19.5" customHeight="1" thickBot="1">
      <c r="A4" s="22" t="s">
        <v>22</v>
      </c>
      <c r="B4" s="131" t="s">
        <v>51</v>
      </c>
      <c r="C4" s="128"/>
      <c r="D4" s="111">
        <f>COUNTIF(B7:B93,"Si")</f>
        <v>0</v>
      </c>
      <c r="E4" s="110" t="s">
        <v>0</v>
      </c>
      <c r="F4" s="55" t="s">
        <v>0</v>
      </c>
      <c r="G4" s="55" t="s">
        <v>0</v>
      </c>
      <c r="H4" s="55" t="s">
        <v>0</v>
      </c>
      <c r="I4" s="59" t="s">
        <v>0</v>
      </c>
      <c r="J4" s="71" t="s">
        <v>7</v>
      </c>
      <c r="K4" s="61" t="s">
        <v>1</v>
      </c>
      <c r="L4" s="64" t="s">
        <v>2</v>
      </c>
      <c r="M4" s="61" t="s">
        <v>1</v>
      </c>
      <c r="N4" s="64" t="s">
        <v>2</v>
      </c>
      <c r="O4" s="69" t="s">
        <v>16</v>
      </c>
    </row>
    <row r="5" spans="1:15" s="6" customFormat="1" ht="19.5" customHeight="1" thickBot="1">
      <c r="A5" s="23" t="s">
        <v>23</v>
      </c>
      <c r="B5" s="131" t="s">
        <v>52</v>
      </c>
      <c r="C5" s="128"/>
      <c r="D5" s="111">
        <f>COUNTIF(B7:B93,"No")</f>
        <v>87</v>
      </c>
      <c r="E5" s="56">
        <f>SUM(E7:E94)</f>
        <v>3952</v>
      </c>
      <c r="F5" s="57">
        <f>SUM(F7:F94)</f>
        <v>29</v>
      </c>
      <c r="G5" s="57">
        <f>SUM(G7:G94)</f>
        <v>19</v>
      </c>
      <c r="H5" s="57">
        <f>SUM(H7:H94)</f>
        <v>0</v>
      </c>
      <c r="I5" s="67">
        <f>SUM(I7:I94)</f>
        <v>3904</v>
      </c>
      <c r="J5" s="73">
        <f>IF((I5+F5+G5+H5)=E5,"","no-ok")</f>
      </c>
      <c r="K5" s="56">
        <f>SUM(K7:K94)</f>
        <v>1080</v>
      </c>
      <c r="L5" s="80">
        <f>IF(I5=0,0,(K5/I5)*100)</f>
        <v>27.66393442622951</v>
      </c>
      <c r="M5" s="56">
        <f>SUM(M7:M94)</f>
        <v>2824</v>
      </c>
      <c r="N5" s="80">
        <f>IF(E5=0,0,(M5/I5)*100)</f>
        <v>72.3360655737705</v>
      </c>
      <c r="O5" s="72">
        <f>IF((K5+M5)=I5,"","no-ok")</f>
      </c>
    </row>
    <row r="6" spans="1:15" s="2" customFormat="1" ht="12.75">
      <c r="A6" s="22" t="s">
        <v>24</v>
      </c>
      <c r="B6" s="129" t="s">
        <v>47</v>
      </c>
      <c r="C6" s="130" t="s">
        <v>34</v>
      </c>
      <c r="D6" s="48" t="s">
        <v>38</v>
      </c>
      <c r="E6" s="3"/>
      <c r="F6" s="4"/>
      <c r="G6" s="4"/>
      <c r="H6" s="4"/>
      <c r="I6" s="4"/>
      <c r="J6" s="4"/>
      <c r="K6" s="60"/>
      <c r="L6" s="81"/>
      <c r="M6" s="3"/>
      <c r="N6" s="81"/>
      <c r="O6" s="4"/>
    </row>
    <row r="7" spans="1:16" s="2" customFormat="1" ht="19.5" customHeight="1">
      <c r="A7" s="114">
        <v>1</v>
      </c>
      <c r="B7" s="115" t="s">
        <v>142</v>
      </c>
      <c r="C7" s="113">
        <v>1</v>
      </c>
      <c r="D7" s="132" t="s">
        <v>53</v>
      </c>
      <c r="E7" s="125">
        <v>222</v>
      </c>
      <c r="F7" s="124">
        <v>5</v>
      </c>
      <c r="G7" s="58">
        <v>1</v>
      </c>
      <c r="H7" s="122">
        <v>0</v>
      </c>
      <c r="I7" s="123">
        <f>K7+M7</f>
        <v>216</v>
      </c>
      <c r="J7" s="65">
        <f aca="true" t="shared" si="0" ref="J7:J37">IF((I7+F7+G7+H7)=E7,"","no-ok")</f>
      </c>
      <c r="K7" s="62">
        <v>72</v>
      </c>
      <c r="L7" s="79">
        <f>IF(I7=0,0,(K7/(I7))*100)</f>
        <v>33.33333333333333</v>
      </c>
      <c r="M7" s="66">
        <v>144</v>
      </c>
      <c r="N7" s="79">
        <f>IF(I7=0,0,(M7/I7)*100)</f>
        <v>66.66666666666666</v>
      </c>
      <c r="O7" s="65">
        <f>IF((K7+M7)=I7,"","no-ok")</f>
      </c>
      <c r="P7" s="5"/>
    </row>
    <row r="8" spans="1:15" s="5" customFormat="1" ht="19.5" customHeight="1">
      <c r="A8" s="114">
        <v>2</v>
      </c>
      <c r="B8" s="115" t="s">
        <v>142</v>
      </c>
      <c r="C8" s="113">
        <v>2</v>
      </c>
      <c r="D8" s="132" t="s">
        <v>54</v>
      </c>
      <c r="E8" s="125">
        <v>57</v>
      </c>
      <c r="F8" s="124">
        <v>0</v>
      </c>
      <c r="G8" s="58">
        <v>1</v>
      </c>
      <c r="H8" s="122">
        <v>0</v>
      </c>
      <c r="I8" s="123">
        <f aca="true" t="shared" si="1" ref="I8:I69">K8+M8</f>
        <v>56</v>
      </c>
      <c r="J8" s="65">
        <f t="shared" si="0"/>
      </c>
      <c r="K8" s="62">
        <v>29</v>
      </c>
      <c r="L8" s="79">
        <f aca="true" t="shared" si="2" ref="L8:L52">IF(I8=0,0,(K8/(I8))*100)</f>
        <v>51.78571428571429</v>
      </c>
      <c r="M8" s="66">
        <v>27</v>
      </c>
      <c r="N8" s="79">
        <f aca="true" t="shared" si="3" ref="N8:N52">IF(I8=0,0,(M8/I8)*100)</f>
        <v>48.214285714285715</v>
      </c>
      <c r="O8" s="65">
        <f aca="true" t="shared" si="4" ref="O8:O69">IF((K8+M8)=I8,"","no-ok")</f>
      </c>
    </row>
    <row r="9" spans="1:15" s="5" customFormat="1" ht="19.5" customHeight="1">
      <c r="A9" s="114">
        <v>3</v>
      </c>
      <c r="B9" s="115" t="s">
        <v>142</v>
      </c>
      <c r="C9" s="113">
        <v>3</v>
      </c>
      <c r="D9" s="132" t="s">
        <v>55</v>
      </c>
      <c r="E9" s="125">
        <v>61</v>
      </c>
      <c r="F9" s="124">
        <v>0</v>
      </c>
      <c r="G9" s="58">
        <v>0</v>
      </c>
      <c r="H9" s="122">
        <v>0</v>
      </c>
      <c r="I9" s="123">
        <f t="shared" si="1"/>
        <v>61</v>
      </c>
      <c r="J9" s="65">
        <f t="shared" si="0"/>
      </c>
      <c r="K9" s="62">
        <v>15</v>
      </c>
      <c r="L9" s="79">
        <f t="shared" si="2"/>
        <v>24.59016393442623</v>
      </c>
      <c r="M9" s="66">
        <v>46</v>
      </c>
      <c r="N9" s="79">
        <f t="shared" si="3"/>
        <v>75.40983606557377</v>
      </c>
      <c r="O9" s="65">
        <f t="shared" si="4"/>
      </c>
    </row>
    <row r="10" spans="1:16" s="5" customFormat="1" ht="19.5" customHeight="1">
      <c r="A10" s="114">
        <v>4</v>
      </c>
      <c r="B10" s="115" t="s">
        <v>142</v>
      </c>
      <c r="C10" s="113">
        <v>4</v>
      </c>
      <c r="D10" s="132" t="s">
        <v>56</v>
      </c>
      <c r="E10" s="125">
        <v>87</v>
      </c>
      <c r="F10" s="124">
        <v>1</v>
      </c>
      <c r="G10" s="58">
        <v>0</v>
      </c>
      <c r="H10" s="122">
        <v>0</v>
      </c>
      <c r="I10" s="123">
        <f t="shared" si="1"/>
        <v>86</v>
      </c>
      <c r="J10" s="65">
        <f t="shared" si="0"/>
      </c>
      <c r="K10" s="62">
        <v>33</v>
      </c>
      <c r="L10" s="79">
        <f t="shared" si="2"/>
        <v>38.372093023255815</v>
      </c>
      <c r="M10" s="66">
        <v>53</v>
      </c>
      <c r="N10" s="79">
        <f t="shared" si="3"/>
        <v>61.627906976744185</v>
      </c>
      <c r="O10" s="65">
        <f t="shared" si="4"/>
      </c>
      <c r="P10" s="2"/>
    </row>
    <row r="11" spans="1:16" s="5" customFormat="1" ht="19.5" customHeight="1">
      <c r="A11" s="114">
        <v>5</v>
      </c>
      <c r="B11" s="115" t="s">
        <v>142</v>
      </c>
      <c r="C11" s="113">
        <v>5</v>
      </c>
      <c r="D11" s="132" t="s">
        <v>57</v>
      </c>
      <c r="E11" s="125">
        <v>47</v>
      </c>
      <c r="F11" s="124">
        <v>0</v>
      </c>
      <c r="G11" s="58">
        <v>0</v>
      </c>
      <c r="H11" s="122">
        <v>0</v>
      </c>
      <c r="I11" s="123">
        <f t="shared" si="1"/>
        <v>47</v>
      </c>
      <c r="J11" s="65">
        <f t="shared" si="0"/>
      </c>
      <c r="K11" s="62">
        <v>17</v>
      </c>
      <c r="L11" s="79">
        <f t="shared" si="2"/>
        <v>36.17021276595745</v>
      </c>
      <c r="M11" s="66">
        <v>30</v>
      </c>
      <c r="N11" s="79">
        <f t="shared" si="3"/>
        <v>63.829787234042556</v>
      </c>
      <c r="O11" s="65">
        <f t="shared" si="4"/>
      </c>
      <c r="P11" s="2"/>
    </row>
    <row r="12" spans="1:15" s="5" customFormat="1" ht="19.5" customHeight="1">
      <c r="A12" s="114">
        <v>6</v>
      </c>
      <c r="B12" s="115" t="s">
        <v>142</v>
      </c>
      <c r="C12" s="113">
        <v>6</v>
      </c>
      <c r="D12" s="132" t="s">
        <v>127</v>
      </c>
      <c r="E12" s="125">
        <v>207</v>
      </c>
      <c r="F12" s="124">
        <v>0</v>
      </c>
      <c r="G12" s="58">
        <v>0</v>
      </c>
      <c r="H12" s="122">
        <v>0</v>
      </c>
      <c r="I12" s="123">
        <f t="shared" si="1"/>
        <v>207</v>
      </c>
      <c r="J12" s="65">
        <f t="shared" si="0"/>
      </c>
      <c r="K12" s="62">
        <v>55</v>
      </c>
      <c r="L12" s="79">
        <f t="shared" si="2"/>
        <v>26.570048309178745</v>
      </c>
      <c r="M12" s="66">
        <v>152</v>
      </c>
      <c r="N12" s="79">
        <f t="shared" si="3"/>
        <v>73.42995169082126</v>
      </c>
      <c r="O12" s="65">
        <f t="shared" si="4"/>
      </c>
    </row>
    <row r="13" spans="1:16" s="5" customFormat="1" ht="19.5" customHeight="1">
      <c r="A13" s="114">
        <v>7</v>
      </c>
      <c r="B13" s="115" t="s">
        <v>142</v>
      </c>
      <c r="C13" s="113">
        <v>7</v>
      </c>
      <c r="D13" s="132" t="s">
        <v>128</v>
      </c>
      <c r="E13" s="125">
        <v>85</v>
      </c>
      <c r="F13" s="124">
        <v>0</v>
      </c>
      <c r="G13" s="58">
        <v>1</v>
      </c>
      <c r="H13" s="122">
        <v>0</v>
      </c>
      <c r="I13" s="123">
        <f t="shared" si="1"/>
        <v>84</v>
      </c>
      <c r="J13" s="65">
        <f t="shared" si="0"/>
      </c>
      <c r="K13" s="62">
        <v>35</v>
      </c>
      <c r="L13" s="79">
        <f t="shared" si="2"/>
        <v>41.66666666666667</v>
      </c>
      <c r="M13" s="66">
        <v>49</v>
      </c>
      <c r="N13" s="79">
        <f t="shared" si="3"/>
        <v>58.333333333333336</v>
      </c>
      <c r="O13" s="65">
        <f t="shared" si="4"/>
      </c>
      <c r="P13" s="2"/>
    </row>
    <row r="14" spans="1:15" s="5" customFormat="1" ht="19.5" customHeight="1">
      <c r="A14" s="114">
        <v>8</v>
      </c>
      <c r="B14" s="115" t="s">
        <v>142</v>
      </c>
      <c r="C14" s="113">
        <v>8</v>
      </c>
      <c r="D14" s="132" t="s">
        <v>129</v>
      </c>
      <c r="E14" s="125">
        <v>41</v>
      </c>
      <c r="F14" s="124">
        <v>0</v>
      </c>
      <c r="G14" s="58">
        <v>0</v>
      </c>
      <c r="H14" s="122">
        <v>0</v>
      </c>
      <c r="I14" s="123">
        <f t="shared" si="1"/>
        <v>41</v>
      </c>
      <c r="J14" s="65">
        <f t="shared" si="0"/>
      </c>
      <c r="K14" s="62">
        <v>16</v>
      </c>
      <c r="L14" s="79">
        <f t="shared" si="2"/>
        <v>39.02439024390244</v>
      </c>
      <c r="M14" s="66">
        <v>25</v>
      </c>
      <c r="N14" s="79">
        <f t="shared" si="3"/>
        <v>60.97560975609756</v>
      </c>
      <c r="O14" s="65">
        <f t="shared" si="4"/>
      </c>
    </row>
    <row r="15" spans="1:16" s="5" customFormat="1" ht="19.5" customHeight="1">
      <c r="A15" s="114">
        <v>9</v>
      </c>
      <c r="B15" s="115" t="s">
        <v>142</v>
      </c>
      <c r="C15" s="113">
        <v>9</v>
      </c>
      <c r="D15" s="132" t="s">
        <v>141</v>
      </c>
      <c r="E15" s="125">
        <v>32</v>
      </c>
      <c r="F15" s="124">
        <v>0</v>
      </c>
      <c r="G15" s="58">
        <v>0</v>
      </c>
      <c r="H15" s="122">
        <v>0</v>
      </c>
      <c r="I15" s="123">
        <f t="shared" si="1"/>
        <v>32</v>
      </c>
      <c r="J15" s="65">
        <f t="shared" si="0"/>
      </c>
      <c r="K15" s="62">
        <v>15</v>
      </c>
      <c r="L15" s="79">
        <f t="shared" si="2"/>
        <v>46.875</v>
      </c>
      <c r="M15" s="66">
        <v>17</v>
      </c>
      <c r="N15" s="79">
        <f t="shared" si="3"/>
        <v>53.125</v>
      </c>
      <c r="O15" s="65">
        <f t="shared" si="4"/>
      </c>
      <c r="P15" s="2"/>
    </row>
    <row r="16" spans="1:15" s="5" customFormat="1" ht="19.5" customHeight="1">
      <c r="A16" s="114">
        <v>10</v>
      </c>
      <c r="B16" s="115" t="s">
        <v>142</v>
      </c>
      <c r="C16" s="113">
        <v>10</v>
      </c>
      <c r="D16" s="132" t="s">
        <v>130</v>
      </c>
      <c r="E16" s="125">
        <v>75</v>
      </c>
      <c r="F16" s="124">
        <v>2</v>
      </c>
      <c r="G16" s="58">
        <v>2</v>
      </c>
      <c r="H16" s="122">
        <v>0</v>
      </c>
      <c r="I16" s="123">
        <f t="shared" si="1"/>
        <v>71</v>
      </c>
      <c r="J16" s="65">
        <f t="shared" si="0"/>
      </c>
      <c r="K16" s="62">
        <v>12</v>
      </c>
      <c r="L16" s="79">
        <f t="shared" si="2"/>
        <v>16.901408450704224</v>
      </c>
      <c r="M16" s="66">
        <v>59</v>
      </c>
      <c r="N16" s="79">
        <f t="shared" si="3"/>
        <v>83.09859154929578</v>
      </c>
      <c r="O16" s="65">
        <f t="shared" si="4"/>
      </c>
    </row>
    <row r="17" spans="1:16" s="5" customFormat="1" ht="19.5" customHeight="1">
      <c r="A17" s="114">
        <v>11</v>
      </c>
      <c r="B17" s="115" t="s">
        <v>142</v>
      </c>
      <c r="C17" s="113">
        <v>11</v>
      </c>
      <c r="D17" s="132" t="s">
        <v>131</v>
      </c>
      <c r="E17" s="125">
        <v>0</v>
      </c>
      <c r="F17" s="124">
        <v>0</v>
      </c>
      <c r="G17" s="58">
        <v>0</v>
      </c>
      <c r="H17" s="122">
        <v>0</v>
      </c>
      <c r="I17" s="123">
        <f t="shared" si="1"/>
        <v>0</v>
      </c>
      <c r="J17" s="65">
        <f t="shared" si="0"/>
      </c>
      <c r="K17" s="62">
        <v>0</v>
      </c>
      <c r="L17" s="79">
        <f t="shared" si="2"/>
        <v>0</v>
      </c>
      <c r="M17" s="66">
        <v>0</v>
      </c>
      <c r="N17" s="79">
        <f t="shared" si="3"/>
        <v>0</v>
      </c>
      <c r="O17" s="65">
        <f t="shared" si="4"/>
      </c>
      <c r="P17" s="2"/>
    </row>
    <row r="18" spans="1:16" s="5" customFormat="1" ht="19.5" customHeight="1">
      <c r="A18" s="114">
        <v>12</v>
      </c>
      <c r="B18" s="115" t="s">
        <v>142</v>
      </c>
      <c r="C18" s="113">
        <v>12</v>
      </c>
      <c r="D18" s="132" t="s">
        <v>132</v>
      </c>
      <c r="E18" s="125">
        <v>50</v>
      </c>
      <c r="F18" s="124">
        <v>0</v>
      </c>
      <c r="G18" s="58">
        <v>0</v>
      </c>
      <c r="H18" s="122">
        <v>0</v>
      </c>
      <c r="I18" s="123">
        <f t="shared" si="1"/>
        <v>50</v>
      </c>
      <c r="J18" s="65">
        <f t="shared" si="0"/>
      </c>
      <c r="K18" s="62">
        <v>14</v>
      </c>
      <c r="L18" s="79">
        <f t="shared" si="2"/>
        <v>28.000000000000004</v>
      </c>
      <c r="M18" s="66">
        <v>36</v>
      </c>
      <c r="N18" s="79">
        <f t="shared" si="3"/>
        <v>72</v>
      </c>
      <c r="O18" s="65">
        <f t="shared" si="4"/>
      </c>
      <c r="P18" s="2"/>
    </row>
    <row r="19" spans="1:15" s="5" customFormat="1" ht="19.5" customHeight="1">
      <c r="A19" s="114">
        <v>13</v>
      </c>
      <c r="B19" s="115" t="s">
        <v>142</v>
      </c>
      <c r="C19" s="113">
        <v>13</v>
      </c>
      <c r="D19" s="132" t="s">
        <v>133</v>
      </c>
      <c r="E19" s="125">
        <v>100</v>
      </c>
      <c r="F19" s="124">
        <v>1</v>
      </c>
      <c r="G19" s="58">
        <v>0</v>
      </c>
      <c r="H19" s="122">
        <v>0</v>
      </c>
      <c r="I19" s="123">
        <f t="shared" si="1"/>
        <v>99</v>
      </c>
      <c r="J19" s="65">
        <f t="shared" si="0"/>
      </c>
      <c r="K19" s="62">
        <v>26</v>
      </c>
      <c r="L19" s="79">
        <f t="shared" si="2"/>
        <v>26.262626262626267</v>
      </c>
      <c r="M19" s="66">
        <v>73</v>
      </c>
      <c r="N19" s="79">
        <f t="shared" si="3"/>
        <v>73.73737373737373</v>
      </c>
      <c r="O19" s="65">
        <f t="shared" si="4"/>
      </c>
    </row>
    <row r="20" spans="1:16" s="5" customFormat="1" ht="19.5" customHeight="1">
      <c r="A20" s="114">
        <v>14</v>
      </c>
      <c r="B20" s="115" t="s">
        <v>142</v>
      </c>
      <c r="C20" s="113">
        <v>14</v>
      </c>
      <c r="D20" s="132" t="s">
        <v>134</v>
      </c>
      <c r="E20" s="125">
        <v>63</v>
      </c>
      <c r="F20" s="124">
        <v>0</v>
      </c>
      <c r="G20" s="58">
        <v>0</v>
      </c>
      <c r="H20" s="122">
        <v>0</v>
      </c>
      <c r="I20" s="123">
        <f t="shared" si="1"/>
        <v>63</v>
      </c>
      <c r="J20" s="65">
        <f t="shared" si="0"/>
      </c>
      <c r="K20" s="62">
        <v>6</v>
      </c>
      <c r="L20" s="79">
        <f t="shared" si="2"/>
        <v>9.523809523809524</v>
      </c>
      <c r="M20" s="66">
        <v>57</v>
      </c>
      <c r="N20" s="79">
        <f t="shared" si="3"/>
        <v>90.47619047619048</v>
      </c>
      <c r="O20" s="65">
        <f t="shared" si="4"/>
      </c>
      <c r="P20" s="2"/>
    </row>
    <row r="21" spans="1:16" s="5" customFormat="1" ht="19.5" customHeight="1">
      <c r="A21" s="114">
        <v>15</v>
      </c>
      <c r="B21" s="115" t="s">
        <v>142</v>
      </c>
      <c r="C21" s="113">
        <v>15</v>
      </c>
      <c r="D21" s="132" t="s">
        <v>135</v>
      </c>
      <c r="E21" s="125">
        <v>19</v>
      </c>
      <c r="F21" s="124">
        <v>0</v>
      </c>
      <c r="G21" s="58">
        <v>0</v>
      </c>
      <c r="H21" s="122">
        <v>0</v>
      </c>
      <c r="I21" s="123">
        <f t="shared" si="1"/>
        <v>19</v>
      </c>
      <c r="J21" s="65">
        <f t="shared" si="0"/>
      </c>
      <c r="K21" s="62">
        <v>11</v>
      </c>
      <c r="L21" s="79">
        <f t="shared" si="2"/>
        <v>57.89473684210527</v>
      </c>
      <c r="M21" s="66">
        <v>8</v>
      </c>
      <c r="N21" s="79">
        <f t="shared" si="3"/>
        <v>42.10526315789473</v>
      </c>
      <c r="O21" s="65">
        <f t="shared" si="4"/>
      </c>
      <c r="P21" s="2"/>
    </row>
    <row r="22" spans="1:16" s="5" customFormat="1" ht="19.5" customHeight="1">
      <c r="A22" s="114">
        <v>16</v>
      </c>
      <c r="B22" s="115" t="s">
        <v>142</v>
      </c>
      <c r="C22" s="113">
        <v>16</v>
      </c>
      <c r="D22" s="132" t="s">
        <v>136</v>
      </c>
      <c r="E22" s="125">
        <v>15</v>
      </c>
      <c r="F22" s="124">
        <v>0</v>
      </c>
      <c r="G22" s="58">
        <v>0</v>
      </c>
      <c r="H22" s="122">
        <v>0</v>
      </c>
      <c r="I22" s="123">
        <f t="shared" si="1"/>
        <v>15</v>
      </c>
      <c r="J22" s="65">
        <f t="shared" si="0"/>
      </c>
      <c r="K22" s="62">
        <v>1</v>
      </c>
      <c r="L22" s="79">
        <f t="shared" si="2"/>
        <v>6.666666666666667</v>
      </c>
      <c r="M22" s="66">
        <v>14</v>
      </c>
      <c r="N22" s="79">
        <f t="shared" si="3"/>
        <v>93.33333333333333</v>
      </c>
      <c r="O22" s="65">
        <f t="shared" si="4"/>
      </c>
      <c r="P22" s="2"/>
    </row>
    <row r="23" spans="1:16" s="5" customFormat="1" ht="19.5" customHeight="1">
      <c r="A23" s="114">
        <v>17</v>
      </c>
      <c r="B23" s="115" t="s">
        <v>142</v>
      </c>
      <c r="C23" s="113">
        <v>17</v>
      </c>
      <c r="D23" s="132" t="s">
        <v>137</v>
      </c>
      <c r="E23" s="125">
        <v>72</v>
      </c>
      <c r="F23" s="124">
        <v>0</v>
      </c>
      <c r="G23" s="58">
        <v>0</v>
      </c>
      <c r="H23" s="122">
        <v>0</v>
      </c>
      <c r="I23" s="123">
        <f t="shared" si="1"/>
        <v>72</v>
      </c>
      <c r="J23" s="65">
        <f t="shared" si="0"/>
      </c>
      <c r="K23" s="62">
        <v>32</v>
      </c>
      <c r="L23" s="79">
        <f t="shared" si="2"/>
        <v>44.44444444444444</v>
      </c>
      <c r="M23" s="66">
        <v>40</v>
      </c>
      <c r="N23" s="79">
        <f t="shared" si="3"/>
        <v>55.55555555555556</v>
      </c>
      <c r="O23" s="65">
        <f t="shared" si="4"/>
      </c>
      <c r="P23" s="2"/>
    </row>
    <row r="24" spans="1:16" s="5" customFormat="1" ht="19.5" customHeight="1">
      <c r="A24" s="114">
        <v>18</v>
      </c>
      <c r="B24" s="115" t="s">
        <v>142</v>
      </c>
      <c r="C24" s="113">
        <v>18</v>
      </c>
      <c r="D24" s="132" t="s">
        <v>138</v>
      </c>
      <c r="E24" s="125">
        <v>45</v>
      </c>
      <c r="F24" s="124">
        <v>0</v>
      </c>
      <c r="G24" s="58">
        <v>3</v>
      </c>
      <c r="H24" s="122">
        <v>0</v>
      </c>
      <c r="I24" s="123">
        <f t="shared" si="1"/>
        <v>42</v>
      </c>
      <c r="J24" s="65">
        <f t="shared" si="0"/>
      </c>
      <c r="K24" s="62">
        <v>10</v>
      </c>
      <c r="L24" s="79">
        <f t="shared" si="2"/>
        <v>23.809523809523807</v>
      </c>
      <c r="M24" s="66">
        <v>32</v>
      </c>
      <c r="N24" s="79">
        <f t="shared" si="3"/>
        <v>76.19047619047619</v>
      </c>
      <c r="O24" s="65">
        <f t="shared" si="4"/>
      </c>
      <c r="P24" s="2"/>
    </row>
    <row r="25" spans="1:16" s="5" customFormat="1" ht="19.5" customHeight="1">
      <c r="A25" s="114">
        <v>19</v>
      </c>
      <c r="B25" s="115" t="s">
        <v>142</v>
      </c>
      <c r="C25" s="113">
        <v>19</v>
      </c>
      <c r="D25" s="132" t="s">
        <v>139</v>
      </c>
      <c r="E25" s="125">
        <v>52</v>
      </c>
      <c r="F25" s="124">
        <v>0</v>
      </c>
      <c r="G25" s="58">
        <v>1</v>
      </c>
      <c r="H25" s="122">
        <v>0</v>
      </c>
      <c r="I25" s="123">
        <f t="shared" si="1"/>
        <v>51</v>
      </c>
      <c r="J25" s="65">
        <f t="shared" si="0"/>
      </c>
      <c r="K25" s="62">
        <v>17</v>
      </c>
      <c r="L25" s="79">
        <f t="shared" si="2"/>
        <v>33.33333333333333</v>
      </c>
      <c r="M25" s="66">
        <v>34</v>
      </c>
      <c r="N25" s="79">
        <f t="shared" si="3"/>
        <v>66.66666666666666</v>
      </c>
      <c r="O25" s="65">
        <f t="shared" si="4"/>
      </c>
      <c r="P25" s="2"/>
    </row>
    <row r="26" spans="1:16" s="5" customFormat="1" ht="19.5" customHeight="1">
      <c r="A26" s="114">
        <v>20</v>
      </c>
      <c r="B26" s="115" t="s">
        <v>142</v>
      </c>
      <c r="C26" s="113">
        <v>20</v>
      </c>
      <c r="D26" s="132" t="s">
        <v>140</v>
      </c>
      <c r="E26" s="125">
        <v>44</v>
      </c>
      <c r="F26" s="124">
        <v>0</v>
      </c>
      <c r="G26" s="58">
        <v>0</v>
      </c>
      <c r="H26" s="122">
        <v>0</v>
      </c>
      <c r="I26" s="123">
        <f t="shared" si="1"/>
        <v>44</v>
      </c>
      <c r="J26" s="65">
        <f t="shared" si="0"/>
      </c>
      <c r="K26" s="62">
        <v>16</v>
      </c>
      <c r="L26" s="79">
        <f t="shared" si="2"/>
        <v>36.36363636363637</v>
      </c>
      <c r="M26" s="66">
        <v>28</v>
      </c>
      <c r="N26" s="79">
        <f t="shared" si="3"/>
        <v>63.63636363636363</v>
      </c>
      <c r="O26" s="65">
        <f t="shared" si="4"/>
      </c>
      <c r="P26" s="2"/>
    </row>
    <row r="27" spans="1:16" s="5" customFormat="1" ht="19.5" customHeight="1">
      <c r="A27" s="114">
        <v>21</v>
      </c>
      <c r="B27" s="115" t="s">
        <v>142</v>
      </c>
      <c r="C27" s="113">
        <v>21</v>
      </c>
      <c r="D27" s="133" t="s">
        <v>58</v>
      </c>
      <c r="E27" s="125">
        <v>102</v>
      </c>
      <c r="F27" s="124">
        <v>2</v>
      </c>
      <c r="G27" s="58">
        <v>2</v>
      </c>
      <c r="H27" s="122">
        <v>0</v>
      </c>
      <c r="I27" s="123">
        <f t="shared" si="1"/>
        <v>98</v>
      </c>
      <c r="J27" s="65">
        <f t="shared" si="0"/>
      </c>
      <c r="K27" s="62">
        <v>14</v>
      </c>
      <c r="L27" s="79">
        <f t="shared" si="2"/>
        <v>14.285714285714285</v>
      </c>
      <c r="M27" s="66">
        <v>84</v>
      </c>
      <c r="N27" s="79">
        <f t="shared" si="3"/>
        <v>85.71428571428571</v>
      </c>
      <c r="O27" s="65">
        <f t="shared" si="4"/>
      </c>
      <c r="P27" s="2"/>
    </row>
    <row r="28" spans="1:16" s="5" customFormat="1" ht="19.5" customHeight="1">
      <c r="A28" s="114">
        <v>22</v>
      </c>
      <c r="B28" s="115" t="s">
        <v>142</v>
      </c>
      <c r="C28" s="113">
        <v>22</v>
      </c>
      <c r="D28" s="133" t="s">
        <v>59</v>
      </c>
      <c r="E28" s="125">
        <v>18</v>
      </c>
      <c r="F28" s="124">
        <v>0</v>
      </c>
      <c r="G28" s="58">
        <v>1</v>
      </c>
      <c r="H28" s="122">
        <v>0</v>
      </c>
      <c r="I28" s="123">
        <f t="shared" si="1"/>
        <v>17</v>
      </c>
      <c r="J28" s="65">
        <f t="shared" si="0"/>
      </c>
      <c r="K28" s="62">
        <v>1</v>
      </c>
      <c r="L28" s="79">
        <f t="shared" si="2"/>
        <v>5.88235294117647</v>
      </c>
      <c r="M28" s="66">
        <v>16</v>
      </c>
      <c r="N28" s="79">
        <f t="shared" si="3"/>
        <v>94.11764705882352</v>
      </c>
      <c r="O28" s="65">
        <f t="shared" si="4"/>
      </c>
      <c r="P28" s="2"/>
    </row>
    <row r="29" spans="1:15" s="5" customFormat="1" ht="19.5" customHeight="1">
      <c r="A29" s="114">
        <v>23</v>
      </c>
      <c r="B29" s="115" t="s">
        <v>142</v>
      </c>
      <c r="C29" s="113">
        <v>23</v>
      </c>
      <c r="D29" s="133" t="s">
        <v>60</v>
      </c>
      <c r="E29" s="125">
        <v>41</v>
      </c>
      <c r="F29" s="124">
        <v>0</v>
      </c>
      <c r="G29" s="58">
        <v>0</v>
      </c>
      <c r="H29" s="122">
        <v>0</v>
      </c>
      <c r="I29" s="123">
        <f t="shared" si="1"/>
        <v>41</v>
      </c>
      <c r="J29" s="65">
        <f t="shared" si="0"/>
      </c>
      <c r="K29" s="62">
        <v>9</v>
      </c>
      <c r="L29" s="79">
        <f t="shared" si="2"/>
        <v>21.951219512195124</v>
      </c>
      <c r="M29" s="66">
        <v>32</v>
      </c>
      <c r="N29" s="79">
        <f t="shared" si="3"/>
        <v>78.04878048780488</v>
      </c>
      <c r="O29" s="65">
        <f t="shared" si="4"/>
      </c>
    </row>
    <row r="30" spans="1:16" s="5" customFormat="1" ht="19.5" customHeight="1">
      <c r="A30" s="114">
        <v>24</v>
      </c>
      <c r="B30" s="115" t="s">
        <v>142</v>
      </c>
      <c r="C30" s="113">
        <v>24</v>
      </c>
      <c r="D30" s="133" t="s">
        <v>61</v>
      </c>
      <c r="E30" s="125">
        <v>56</v>
      </c>
      <c r="F30" s="124">
        <v>0</v>
      </c>
      <c r="G30" s="58">
        <v>0</v>
      </c>
      <c r="H30" s="122">
        <v>0</v>
      </c>
      <c r="I30" s="123">
        <f t="shared" si="1"/>
        <v>56</v>
      </c>
      <c r="J30" s="65">
        <f t="shared" si="0"/>
      </c>
      <c r="K30" s="62">
        <v>9</v>
      </c>
      <c r="L30" s="79">
        <f t="shared" si="2"/>
        <v>16.071428571428573</v>
      </c>
      <c r="M30" s="66">
        <v>47</v>
      </c>
      <c r="N30" s="79">
        <f t="shared" si="3"/>
        <v>83.92857142857143</v>
      </c>
      <c r="O30" s="65">
        <f t="shared" si="4"/>
      </c>
      <c r="P30" s="2"/>
    </row>
    <row r="31" spans="1:15" s="5" customFormat="1" ht="19.5" customHeight="1">
      <c r="A31" s="114">
        <v>25</v>
      </c>
      <c r="B31" s="115" t="s">
        <v>142</v>
      </c>
      <c r="C31" s="113">
        <v>25</v>
      </c>
      <c r="D31" s="133" t="s">
        <v>62</v>
      </c>
      <c r="E31" s="125">
        <v>82</v>
      </c>
      <c r="F31" s="124">
        <v>1</v>
      </c>
      <c r="G31" s="58">
        <v>1</v>
      </c>
      <c r="H31" s="122">
        <v>0</v>
      </c>
      <c r="I31" s="123">
        <f t="shared" si="1"/>
        <v>80</v>
      </c>
      <c r="J31" s="65">
        <f t="shared" si="0"/>
      </c>
      <c r="K31" s="62">
        <v>15</v>
      </c>
      <c r="L31" s="79">
        <f t="shared" si="2"/>
        <v>18.75</v>
      </c>
      <c r="M31" s="66">
        <v>65</v>
      </c>
      <c r="N31" s="79">
        <f t="shared" si="3"/>
        <v>81.25</v>
      </c>
      <c r="O31" s="65">
        <f t="shared" si="4"/>
      </c>
    </row>
    <row r="32" spans="1:16" s="5" customFormat="1" ht="19.5" customHeight="1">
      <c r="A32" s="114">
        <v>26</v>
      </c>
      <c r="B32" s="115" t="s">
        <v>142</v>
      </c>
      <c r="C32" s="113">
        <v>26</v>
      </c>
      <c r="D32" s="133" t="s">
        <v>63</v>
      </c>
      <c r="E32" s="125">
        <v>35</v>
      </c>
      <c r="F32" s="124">
        <v>0</v>
      </c>
      <c r="G32" s="58">
        <v>0</v>
      </c>
      <c r="H32" s="122">
        <v>0</v>
      </c>
      <c r="I32" s="123">
        <f t="shared" si="1"/>
        <v>35</v>
      </c>
      <c r="J32" s="65">
        <f t="shared" si="0"/>
      </c>
      <c r="K32" s="62">
        <v>9</v>
      </c>
      <c r="L32" s="79">
        <f t="shared" si="2"/>
        <v>25.71428571428571</v>
      </c>
      <c r="M32" s="66">
        <v>26</v>
      </c>
      <c r="N32" s="79">
        <f t="shared" si="3"/>
        <v>74.28571428571429</v>
      </c>
      <c r="O32" s="65">
        <f t="shared" si="4"/>
      </c>
      <c r="P32" s="2"/>
    </row>
    <row r="33" spans="1:15" s="5" customFormat="1" ht="19.5" customHeight="1">
      <c r="A33" s="114">
        <v>27</v>
      </c>
      <c r="B33" s="115" t="s">
        <v>142</v>
      </c>
      <c r="C33" s="113">
        <v>27</v>
      </c>
      <c r="D33" s="133" t="s">
        <v>64</v>
      </c>
      <c r="E33" s="125">
        <v>38</v>
      </c>
      <c r="F33" s="124">
        <v>0</v>
      </c>
      <c r="G33" s="58">
        <v>0</v>
      </c>
      <c r="H33" s="122">
        <v>0</v>
      </c>
      <c r="I33" s="123">
        <f t="shared" si="1"/>
        <v>38</v>
      </c>
      <c r="J33" s="65">
        <f t="shared" si="0"/>
      </c>
      <c r="K33" s="62">
        <v>9</v>
      </c>
      <c r="L33" s="79">
        <f t="shared" si="2"/>
        <v>23.684210526315788</v>
      </c>
      <c r="M33" s="66">
        <v>29</v>
      </c>
      <c r="N33" s="79">
        <f t="shared" si="3"/>
        <v>76.31578947368422</v>
      </c>
      <c r="O33" s="65">
        <f t="shared" si="4"/>
      </c>
    </row>
    <row r="34" spans="1:16" s="5" customFormat="1" ht="19.5" customHeight="1">
      <c r="A34" s="114">
        <v>28</v>
      </c>
      <c r="B34" s="115" t="s">
        <v>142</v>
      </c>
      <c r="C34" s="113">
        <v>28</v>
      </c>
      <c r="D34" s="133" t="s">
        <v>65</v>
      </c>
      <c r="E34" s="125">
        <v>54</v>
      </c>
      <c r="F34" s="124">
        <v>0</v>
      </c>
      <c r="G34" s="58">
        <v>0</v>
      </c>
      <c r="H34" s="122">
        <v>0</v>
      </c>
      <c r="I34" s="123">
        <f t="shared" si="1"/>
        <v>54</v>
      </c>
      <c r="J34" s="65">
        <f t="shared" si="0"/>
      </c>
      <c r="K34" s="62">
        <v>5</v>
      </c>
      <c r="L34" s="79">
        <f t="shared" si="2"/>
        <v>9.25925925925926</v>
      </c>
      <c r="M34" s="66">
        <v>49</v>
      </c>
      <c r="N34" s="79">
        <f t="shared" si="3"/>
        <v>90.74074074074075</v>
      </c>
      <c r="O34" s="65">
        <f t="shared" si="4"/>
      </c>
      <c r="P34" s="2"/>
    </row>
    <row r="35" spans="1:16" s="5" customFormat="1" ht="19.5" customHeight="1">
      <c r="A35" s="114">
        <v>29</v>
      </c>
      <c r="B35" s="115" t="s">
        <v>142</v>
      </c>
      <c r="C35" s="113">
        <v>29</v>
      </c>
      <c r="D35" s="134" t="s">
        <v>66</v>
      </c>
      <c r="E35" s="125">
        <v>34</v>
      </c>
      <c r="F35" s="124">
        <v>1</v>
      </c>
      <c r="G35" s="58">
        <v>0</v>
      </c>
      <c r="H35" s="122">
        <v>0</v>
      </c>
      <c r="I35" s="123">
        <f t="shared" si="1"/>
        <v>33</v>
      </c>
      <c r="J35" s="65">
        <f t="shared" si="0"/>
      </c>
      <c r="K35" s="62">
        <v>13</v>
      </c>
      <c r="L35" s="79">
        <f t="shared" si="2"/>
        <v>39.39393939393939</v>
      </c>
      <c r="M35" s="66">
        <v>20</v>
      </c>
      <c r="N35" s="79">
        <f t="shared" si="3"/>
        <v>60.60606060606061</v>
      </c>
      <c r="O35" s="65">
        <f t="shared" si="4"/>
      </c>
      <c r="P35" s="2"/>
    </row>
    <row r="36" spans="1:15" s="5" customFormat="1" ht="19.5" customHeight="1">
      <c r="A36" s="114">
        <v>30</v>
      </c>
      <c r="B36" s="115" t="s">
        <v>142</v>
      </c>
      <c r="C36" s="113">
        <v>30</v>
      </c>
      <c r="D36" s="132" t="s">
        <v>67</v>
      </c>
      <c r="E36" s="125">
        <v>29</v>
      </c>
      <c r="F36" s="124">
        <v>2</v>
      </c>
      <c r="G36" s="58">
        <v>0</v>
      </c>
      <c r="H36" s="122">
        <v>0</v>
      </c>
      <c r="I36" s="123">
        <f t="shared" si="1"/>
        <v>27</v>
      </c>
      <c r="J36" s="65">
        <f t="shared" si="0"/>
      </c>
      <c r="K36" s="62">
        <v>8</v>
      </c>
      <c r="L36" s="79">
        <f t="shared" si="2"/>
        <v>29.629629629629626</v>
      </c>
      <c r="M36" s="66">
        <v>19</v>
      </c>
      <c r="N36" s="79">
        <f t="shared" si="3"/>
        <v>70.37037037037037</v>
      </c>
      <c r="O36" s="65">
        <f t="shared" si="4"/>
      </c>
    </row>
    <row r="37" spans="1:16" s="5" customFormat="1" ht="19.5" customHeight="1">
      <c r="A37" s="114">
        <v>31</v>
      </c>
      <c r="B37" s="115" t="s">
        <v>142</v>
      </c>
      <c r="C37" s="113">
        <v>31</v>
      </c>
      <c r="D37" s="132" t="s">
        <v>68</v>
      </c>
      <c r="E37" s="125">
        <v>20</v>
      </c>
      <c r="F37" s="124">
        <v>0</v>
      </c>
      <c r="G37" s="58">
        <v>0</v>
      </c>
      <c r="H37" s="122">
        <v>0</v>
      </c>
      <c r="I37" s="123">
        <f t="shared" si="1"/>
        <v>20</v>
      </c>
      <c r="J37" s="65">
        <f t="shared" si="0"/>
      </c>
      <c r="K37" s="62">
        <v>9</v>
      </c>
      <c r="L37" s="79">
        <f t="shared" si="2"/>
        <v>45</v>
      </c>
      <c r="M37" s="66">
        <v>11</v>
      </c>
      <c r="N37" s="79">
        <f t="shared" si="3"/>
        <v>55.00000000000001</v>
      </c>
      <c r="O37" s="65">
        <f t="shared" si="4"/>
      </c>
      <c r="P37" s="2"/>
    </row>
    <row r="38" spans="1:16" s="5" customFormat="1" ht="19.5" customHeight="1">
      <c r="A38" s="114">
        <v>32</v>
      </c>
      <c r="B38" s="115" t="s">
        <v>142</v>
      </c>
      <c r="C38" s="113">
        <v>32</v>
      </c>
      <c r="D38" s="132" t="s">
        <v>69</v>
      </c>
      <c r="E38" s="125">
        <v>17</v>
      </c>
      <c r="F38" s="124">
        <v>0</v>
      </c>
      <c r="G38" s="58">
        <v>0</v>
      </c>
      <c r="H38" s="122">
        <v>0</v>
      </c>
      <c r="I38" s="123">
        <f t="shared" si="1"/>
        <v>17</v>
      </c>
      <c r="J38" s="65">
        <f aca="true" t="shared" si="5" ref="J38:J52">IF((I38+F38+G38+H38)=E38,"","no-ok")</f>
      </c>
      <c r="K38" s="62">
        <v>12</v>
      </c>
      <c r="L38" s="79">
        <f t="shared" si="2"/>
        <v>70.58823529411765</v>
      </c>
      <c r="M38" s="66">
        <v>5</v>
      </c>
      <c r="N38" s="79">
        <f t="shared" si="3"/>
        <v>29.411764705882355</v>
      </c>
      <c r="O38" s="65">
        <f t="shared" si="4"/>
      </c>
      <c r="P38" s="2"/>
    </row>
    <row r="39" spans="1:16" s="5" customFormat="1" ht="19.5" customHeight="1">
      <c r="A39" s="114">
        <v>33</v>
      </c>
      <c r="B39" s="115" t="s">
        <v>142</v>
      </c>
      <c r="C39" s="113">
        <v>33</v>
      </c>
      <c r="D39" s="132" t="s">
        <v>70</v>
      </c>
      <c r="E39" s="125">
        <v>16</v>
      </c>
      <c r="F39" s="124">
        <v>0</v>
      </c>
      <c r="G39" s="58">
        <v>0</v>
      </c>
      <c r="H39" s="122">
        <v>0</v>
      </c>
      <c r="I39" s="123">
        <f t="shared" si="1"/>
        <v>16</v>
      </c>
      <c r="J39" s="65">
        <f t="shared" si="5"/>
      </c>
      <c r="K39" s="62">
        <v>4</v>
      </c>
      <c r="L39" s="79">
        <f t="shared" si="2"/>
        <v>25</v>
      </c>
      <c r="M39" s="66">
        <v>12</v>
      </c>
      <c r="N39" s="79">
        <f t="shared" si="3"/>
        <v>75</v>
      </c>
      <c r="O39" s="65">
        <f t="shared" si="4"/>
      </c>
      <c r="P39" s="2"/>
    </row>
    <row r="40" spans="1:15" s="5" customFormat="1" ht="19.5" customHeight="1">
      <c r="A40" s="114">
        <v>34</v>
      </c>
      <c r="B40" s="115" t="s">
        <v>142</v>
      </c>
      <c r="C40" s="113">
        <v>34</v>
      </c>
      <c r="D40" s="132" t="s">
        <v>71</v>
      </c>
      <c r="E40" s="125">
        <v>33</v>
      </c>
      <c r="F40" s="124">
        <v>0</v>
      </c>
      <c r="G40" s="58">
        <v>2</v>
      </c>
      <c r="H40" s="122">
        <v>0</v>
      </c>
      <c r="I40" s="123">
        <f t="shared" si="1"/>
        <v>31</v>
      </c>
      <c r="J40" s="65">
        <f t="shared" si="5"/>
      </c>
      <c r="K40" s="62">
        <v>6</v>
      </c>
      <c r="L40" s="79">
        <f t="shared" si="2"/>
        <v>19.35483870967742</v>
      </c>
      <c r="M40" s="66">
        <v>25</v>
      </c>
      <c r="N40" s="79">
        <f t="shared" si="3"/>
        <v>80.64516129032258</v>
      </c>
      <c r="O40" s="65">
        <f t="shared" si="4"/>
      </c>
    </row>
    <row r="41" spans="1:15" s="5" customFormat="1" ht="19.5" customHeight="1">
      <c r="A41" s="114">
        <v>35</v>
      </c>
      <c r="B41" s="115" t="s">
        <v>142</v>
      </c>
      <c r="C41" s="113">
        <v>35</v>
      </c>
      <c r="D41" s="132" t="s">
        <v>72</v>
      </c>
      <c r="E41" s="125">
        <v>1</v>
      </c>
      <c r="F41" s="124">
        <v>0</v>
      </c>
      <c r="G41" s="58">
        <v>0</v>
      </c>
      <c r="H41" s="122">
        <v>0</v>
      </c>
      <c r="I41" s="123">
        <f t="shared" si="1"/>
        <v>1</v>
      </c>
      <c r="J41" s="65">
        <f t="shared" si="5"/>
      </c>
      <c r="K41" s="62">
        <v>1</v>
      </c>
      <c r="L41" s="79">
        <f t="shared" si="2"/>
        <v>100</v>
      </c>
      <c r="M41" s="66">
        <v>0</v>
      </c>
      <c r="N41" s="79">
        <f t="shared" si="3"/>
        <v>0</v>
      </c>
      <c r="O41" s="65">
        <f t="shared" si="4"/>
      </c>
    </row>
    <row r="42" spans="1:16" s="5" customFormat="1" ht="19.5" customHeight="1">
      <c r="A42" s="114">
        <v>36</v>
      </c>
      <c r="B42" s="115" t="s">
        <v>142</v>
      </c>
      <c r="C42" s="113">
        <v>36</v>
      </c>
      <c r="D42" s="132" t="s">
        <v>73</v>
      </c>
      <c r="E42" s="125">
        <v>59</v>
      </c>
      <c r="F42" s="124">
        <v>0</v>
      </c>
      <c r="G42" s="58">
        <v>0</v>
      </c>
      <c r="H42" s="122">
        <v>0</v>
      </c>
      <c r="I42" s="123">
        <f t="shared" si="1"/>
        <v>59</v>
      </c>
      <c r="J42" s="65">
        <f t="shared" si="5"/>
      </c>
      <c r="K42" s="62">
        <v>23</v>
      </c>
      <c r="L42" s="79">
        <f t="shared" si="2"/>
        <v>38.983050847457626</v>
      </c>
      <c r="M42" s="66">
        <v>36</v>
      </c>
      <c r="N42" s="79">
        <f t="shared" si="3"/>
        <v>61.016949152542374</v>
      </c>
      <c r="O42" s="65">
        <f t="shared" si="4"/>
      </c>
      <c r="P42" s="2"/>
    </row>
    <row r="43" spans="1:16" s="5" customFormat="1" ht="19.5" customHeight="1">
      <c r="A43" s="114">
        <v>37</v>
      </c>
      <c r="B43" s="115" t="s">
        <v>142</v>
      </c>
      <c r="C43" s="113">
        <v>37</v>
      </c>
      <c r="D43" s="132" t="s">
        <v>74</v>
      </c>
      <c r="E43" s="125">
        <v>94</v>
      </c>
      <c r="F43" s="124">
        <v>2</v>
      </c>
      <c r="G43" s="58">
        <v>0</v>
      </c>
      <c r="H43" s="122">
        <v>0</v>
      </c>
      <c r="I43" s="123">
        <f t="shared" si="1"/>
        <v>92</v>
      </c>
      <c r="J43" s="65">
        <f t="shared" si="5"/>
      </c>
      <c r="K43" s="62">
        <v>35</v>
      </c>
      <c r="L43" s="79">
        <f t="shared" si="2"/>
        <v>38.04347826086957</v>
      </c>
      <c r="M43" s="66">
        <v>57</v>
      </c>
      <c r="N43" s="79">
        <f t="shared" si="3"/>
        <v>61.95652173913043</v>
      </c>
      <c r="O43" s="65">
        <f t="shared" si="4"/>
      </c>
      <c r="P43" s="2"/>
    </row>
    <row r="44" spans="1:15" s="5" customFormat="1" ht="19.5" customHeight="1">
      <c r="A44" s="114">
        <v>38</v>
      </c>
      <c r="B44" s="115" t="s">
        <v>142</v>
      </c>
      <c r="C44" s="113">
        <v>38</v>
      </c>
      <c r="D44" s="132" t="s">
        <v>75</v>
      </c>
      <c r="E44" s="125">
        <v>7</v>
      </c>
      <c r="F44" s="124">
        <v>0</v>
      </c>
      <c r="G44" s="58">
        <v>0</v>
      </c>
      <c r="H44" s="122">
        <v>0</v>
      </c>
      <c r="I44" s="123">
        <f t="shared" si="1"/>
        <v>7</v>
      </c>
      <c r="J44" s="65">
        <f t="shared" si="5"/>
      </c>
      <c r="K44" s="62">
        <v>2</v>
      </c>
      <c r="L44" s="79">
        <f t="shared" si="2"/>
        <v>28.57142857142857</v>
      </c>
      <c r="M44" s="66">
        <v>5</v>
      </c>
      <c r="N44" s="79">
        <f t="shared" si="3"/>
        <v>71.42857142857143</v>
      </c>
      <c r="O44" s="65">
        <f t="shared" si="4"/>
      </c>
    </row>
    <row r="45" spans="1:16" s="2" customFormat="1" ht="19.5" customHeight="1">
      <c r="A45" s="114">
        <v>39</v>
      </c>
      <c r="B45" s="115" t="s">
        <v>142</v>
      </c>
      <c r="C45" s="113">
        <v>39</v>
      </c>
      <c r="D45" s="132" t="s">
        <v>76</v>
      </c>
      <c r="E45" s="125">
        <v>11</v>
      </c>
      <c r="F45" s="124">
        <v>1</v>
      </c>
      <c r="G45" s="58">
        <v>0</v>
      </c>
      <c r="H45" s="122">
        <v>0</v>
      </c>
      <c r="I45" s="123">
        <f t="shared" si="1"/>
        <v>10</v>
      </c>
      <c r="J45" s="65">
        <f t="shared" si="5"/>
      </c>
      <c r="K45" s="62">
        <v>0</v>
      </c>
      <c r="L45" s="79">
        <f t="shared" si="2"/>
        <v>0</v>
      </c>
      <c r="M45" s="66">
        <v>10</v>
      </c>
      <c r="N45" s="79">
        <f t="shared" si="3"/>
        <v>100</v>
      </c>
      <c r="O45" s="65">
        <f t="shared" si="4"/>
      </c>
      <c r="P45" s="5"/>
    </row>
    <row r="46" spans="1:15" s="2" customFormat="1" ht="19.5" customHeight="1">
      <c r="A46" s="114">
        <v>40</v>
      </c>
      <c r="B46" s="115" t="s">
        <v>142</v>
      </c>
      <c r="C46" s="113">
        <v>40</v>
      </c>
      <c r="D46" s="132" t="s">
        <v>77</v>
      </c>
      <c r="E46" s="125">
        <v>18</v>
      </c>
      <c r="F46" s="124">
        <v>0</v>
      </c>
      <c r="G46" s="58">
        <v>1</v>
      </c>
      <c r="H46" s="122">
        <v>0</v>
      </c>
      <c r="I46" s="123">
        <f t="shared" si="1"/>
        <v>17</v>
      </c>
      <c r="J46" s="65">
        <f t="shared" si="5"/>
      </c>
      <c r="K46" s="62">
        <v>3</v>
      </c>
      <c r="L46" s="79">
        <f t="shared" si="2"/>
        <v>17.647058823529413</v>
      </c>
      <c r="M46" s="66">
        <v>14</v>
      </c>
      <c r="N46" s="79">
        <f t="shared" si="3"/>
        <v>82.35294117647058</v>
      </c>
      <c r="O46" s="65">
        <f t="shared" si="4"/>
      </c>
    </row>
    <row r="47" spans="1:15" s="2" customFormat="1" ht="19.5" customHeight="1">
      <c r="A47" s="114">
        <v>41</v>
      </c>
      <c r="B47" s="115" t="s">
        <v>142</v>
      </c>
      <c r="C47" s="113">
        <v>41</v>
      </c>
      <c r="D47" s="132" t="s">
        <v>78</v>
      </c>
      <c r="E47" s="125">
        <v>8</v>
      </c>
      <c r="F47" s="124">
        <v>0</v>
      </c>
      <c r="G47" s="58">
        <v>0</v>
      </c>
      <c r="H47" s="122">
        <v>0</v>
      </c>
      <c r="I47" s="123">
        <f t="shared" si="1"/>
        <v>8</v>
      </c>
      <c r="J47" s="65">
        <f t="shared" si="5"/>
      </c>
      <c r="K47" s="62">
        <v>2</v>
      </c>
      <c r="L47" s="79">
        <f t="shared" si="2"/>
        <v>25</v>
      </c>
      <c r="M47" s="66">
        <v>6</v>
      </c>
      <c r="N47" s="79">
        <f t="shared" si="3"/>
        <v>75</v>
      </c>
      <c r="O47" s="65">
        <f t="shared" si="4"/>
      </c>
    </row>
    <row r="48" spans="1:15" s="2" customFormat="1" ht="19.5" customHeight="1">
      <c r="A48" s="114">
        <v>42</v>
      </c>
      <c r="B48" s="115" t="s">
        <v>142</v>
      </c>
      <c r="C48" s="113">
        <v>42</v>
      </c>
      <c r="D48" s="132" t="s">
        <v>79</v>
      </c>
      <c r="E48" s="125">
        <v>16</v>
      </c>
      <c r="F48" s="124">
        <v>2</v>
      </c>
      <c r="G48" s="58">
        <v>0</v>
      </c>
      <c r="H48" s="122">
        <v>0</v>
      </c>
      <c r="I48" s="123">
        <f t="shared" si="1"/>
        <v>14</v>
      </c>
      <c r="J48" s="65">
        <f t="shared" si="5"/>
      </c>
      <c r="K48" s="62">
        <v>4</v>
      </c>
      <c r="L48" s="79">
        <f t="shared" si="2"/>
        <v>28.57142857142857</v>
      </c>
      <c r="M48" s="66">
        <v>10</v>
      </c>
      <c r="N48" s="79">
        <f t="shared" si="3"/>
        <v>71.42857142857143</v>
      </c>
      <c r="O48" s="65">
        <f t="shared" si="4"/>
      </c>
    </row>
    <row r="49" spans="1:15" s="2" customFormat="1" ht="19.5" customHeight="1">
      <c r="A49" s="114">
        <v>43</v>
      </c>
      <c r="B49" s="115" t="s">
        <v>142</v>
      </c>
      <c r="C49" s="113">
        <v>43</v>
      </c>
      <c r="D49" s="132" t="s">
        <v>80</v>
      </c>
      <c r="E49" s="125">
        <v>10</v>
      </c>
      <c r="F49" s="124">
        <v>0</v>
      </c>
      <c r="G49" s="58">
        <v>0</v>
      </c>
      <c r="H49" s="122">
        <v>0</v>
      </c>
      <c r="I49" s="123">
        <f t="shared" si="1"/>
        <v>10</v>
      </c>
      <c r="J49" s="65">
        <f t="shared" si="5"/>
      </c>
      <c r="K49" s="62">
        <v>2</v>
      </c>
      <c r="L49" s="79">
        <f t="shared" si="2"/>
        <v>20</v>
      </c>
      <c r="M49" s="66">
        <v>8</v>
      </c>
      <c r="N49" s="79">
        <f t="shared" si="3"/>
        <v>80</v>
      </c>
      <c r="O49" s="65">
        <f t="shared" si="4"/>
      </c>
    </row>
    <row r="50" spans="1:16" s="2" customFormat="1" ht="19.5" customHeight="1">
      <c r="A50" s="114">
        <v>44</v>
      </c>
      <c r="B50" s="115" t="s">
        <v>142</v>
      </c>
      <c r="C50" s="113">
        <v>44</v>
      </c>
      <c r="D50" s="132" t="s">
        <v>81</v>
      </c>
      <c r="E50" s="125">
        <v>2</v>
      </c>
      <c r="F50" s="124">
        <v>0</v>
      </c>
      <c r="G50" s="58">
        <v>0</v>
      </c>
      <c r="H50" s="122">
        <v>0</v>
      </c>
      <c r="I50" s="123">
        <f t="shared" si="1"/>
        <v>2</v>
      </c>
      <c r="J50" s="65">
        <f t="shared" si="5"/>
      </c>
      <c r="K50" s="62">
        <v>1</v>
      </c>
      <c r="L50" s="79">
        <f t="shared" si="2"/>
        <v>50</v>
      </c>
      <c r="M50" s="66">
        <v>1</v>
      </c>
      <c r="N50" s="79">
        <f t="shared" si="3"/>
        <v>50</v>
      </c>
      <c r="O50" s="65">
        <f t="shared" si="4"/>
      </c>
      <c r="P50" s="5"/>
    </row>
    <row r="51" spans="1:15" s="2" customFormat="1" ht="19.5" customHeight="1">
      <c r="A51" s="114">
        <v>45</v>
      </c>
      <c r="B51" s="115" t="s">
        <v>142</v>
      </c>
      <c r="C51" s="113">
        <v>45</v>
      </c>
      <c r="D51" s="134" t="s">
        <v>82</v>
      </c>
      <c r="E51" s="125">
        <v>68</v>
      </c>
      <c r="F51" s="124">
        <v>0</v>
      </c>
      <c r="G51" s="58">
        <v>0</v>
      </c>
      <c r="H51" s="122">
        <v>0</v>
      </c>
      <c r="I51" s="123">
        <f t="shared" si="1"/>
        <v>68</v>
      </c>
      <c r="J51" s="65">
        <f t="shared" si="5"/>
      </c>
      <c r="K51" s="62">
        <v>13</v>
      </c>
      <c r="L51" s="79">
        <f t="shared" si="2"/>
        <v>19.11764705882353</v>
      </c>
      <c r="M51" s="66">
        <v>55</v>
      </c>
      <c r="N51" s="79">
        <f t="shared" si="3"/>
        <v>80.88235294117648</v>
      </c>
      <c r="O51" s="65">
        <f t="shared" si="4"/>
      </c>
    </row>
    <row r="52" spans="1:16" s="2" customFormat="1" ht="19.5" customHeight="1">
      <c r="A52" s="114">
        <v>46</v>
      </c>
      <c r="B52" s="115" t="s">
        <v>142</v>
      </c>
      <c r="C52" s="113">
        <v>46</v>
      </c>
      <c r="D52" s="132" t="s">
        <v>83</v>
      </c>
      <c r="E52" s="125">
        <v>103</v>
      </c>
      <c r="F52" s="124">
        <v>0</v>
      </c>
      <c r="G52" s="58">
        <v>0</v>
      </c>
      <c r="H52" s="122">
        <v>0</v>
      </c>
      <c r="I52" s="123">
        <f t="shared" si="1"/>
        <v>103</v>
      </c>
      <c r="J52" s="65">
        <f t="shared" si="5"/>
      </c>
      <c r="K52" s="62">
        <v>78</v>
      </c>
      <c r="L52" s="79">
        <f t="shared" si="2"/>
        <v>75.72815533980582</v>
      </c>
      <c r="M52" s="66">
        <v>25</v>
      </c>
      <c r="N52" s="79">
        <f t="shared" si="3"/>
        <v>24.271844660194176</v>
      </c>
      <c r="O52" s="65">
        <f t="shared" si="4"/>
      </c>
      <c r="P52" s="5"/>
    </row>
    <row r="53" spans="1:15" ht="19.5" customHeight="1">
      <c r="A53" s="114">
        <v>47</v>
      </c>
      <c r="B53" s="115" t="s">
        <v>142</v>
      </c>
      <c r="C53" s="113">
        <v>47</v>
      </c>
      <c r="D53" s="132" t="s">
        <v>84</v>
      </c>
      <c r="E53" s="125">
        <v>71</v>
      </c>
      <c r="F53" s="124">
        <v>0</v>
      </c>
      <c r="G53" s="58">
        <v>0</v>
      </c>
      <c r="H53" s="122">
        <v>0</v>
      </c>
      <c r="I53" s="123">
        <f t="shared" si="1"/>
        <v>71</v>
      </c>
      <c r="J53" s="65">
        <f aca="true" t="shared" si="6" ref="J53:J93">IF((I53+F53+G53+H53)=E53,"","no-ok")</f>
      </c>
      <c r="K53" s="62">
        <v>39</v>
      </c>
      <c r="L53" s="79">
        <f aca="true" t="shared" si="7" ref="L53:L93">IF(I53=0,0,(K53/(I53))*100)</f>
        <v>54.929577464788736</v>
      </c>
      <c r="M53" s="66">
        <v>32</v>
      </c>
      <c r="N53" s="79">
        <f aca="true" t="shared" si="8" ref="N53:N93">IF(I53=0,0,(M53/I53)*100)</f>
        <v>45.07042253521127</v>
      </c>
      <c r="O53" s="65">
        <f t="shared" si="4"/>
      </c>
    </row>
    <row r="54" spans="1:15" ht="19.5" customHeight="1">
      <c r="A54" s="114">
        <v>48</v>
      </c>
      <c r="B54" s="115" t="s">
        <v>142</v>
      </c>
      <c r="C54" s="113">
        <v>48</v>
      </c>
      <c r="D54" s="132" t="s">
        <v>85</v>
      </c>
      <c r="E54" s="125">
        <v>34</v>
      </c>
      <c r="F54" s="124">
        <v>0</v>
      </c>
      <c r="G54" s="58">
        <v>0</v>
      </c>
      <c r="H54" s="122">
        <v>0</v>
      </c>
      <c r="I54" s="123">
        <f t="shared" si="1"/>
        <v>34</v>
      </c>
      <c r="J54" s="65">
        <f t="shared" si="6"/>
      </c>
      <c r="K54" s="62">
        <v>25</v>
      </c>
      <c r="L54" s="79">
        <f t="shared" si="7"/>
        <v>73.52941176470588</v>
      </c>
      <c r="M54" s="66">
        <v>9</v>
      </c>
      <c r="N54" s="79">
        <f t="shared" si="8"/>
        <v>26.47058823529412</v>
      </c>
      <c r="O54" s="65">
        <f t="shared" si="4"/>
      </c>
    </row>
    <row r="55" spans="1:15" ht="19.5" customHeight="1">
      <c r="A55" s="114">
        <v>49</v>
      </c>
      <c r="B55" s="115" t="s">
        <v>142</v>
      </c>
      <c r="C55" s="113">
        <v>49</v>
      </c>
      <c r="D55" s="132" t="s">
        <v>86</v>
      </c>
      <c r="E55" s="125">
        <v>79</v>
      </c>
      <c r="F55" s="124">
        <v>0</v>
      </c>
      <c r="G55" s="58">
        <v>0</v>
      </c>
      <c r="H55" s="122">
        <v>0</v>
      </c>
      <c r="I55" s="123">
        <f t="shared" si="1"/>
        <v>79</v>
      </c>
      <c r="J55" s="65">
        <f t="shared" si="6"/>
      </c>
      <c r="K55" s="62">
        <v>17</v>
      </c>
      <c r="L55" s="79">
        <f t="shared" si="7"/>
        <v>21.518987341772153</v>
      </c>
      <c r="M55" s="66">
        <v>62</v>
      </c>
      <c r="N55" s="79">
        <f t="shared" si="8"/>
        <v>78.48101265822784</v>
      </c>
      <c r="O55" s="65">
        <f t="shared" si="4"/>
      </c>
    </row>
    <row r="56" spans="1:15" ht="19.5" customHeight="1">
      <c r="A56" s="114">
        <v>50</v>
      </c>
      <c r="B56" s="115" t="s">
        <v>142</v>
      </c>
      <c r="C56" s="113">
        <v>50</v>
      </c>
      <c r="D56" s="132" t="s">
        <v>87</v>
      </c>
      <c r="E56" s="125">
        <v>10</v>
      </c>
      <c r="F56" s="124">
        <v>0</v>
      </c>
      <c r="G56" s="58">
        <v>0</v>
      </c>
      <c r="H56" s="122">
        <v>0</v>
      </c>
      <c r="I56" s="123">
        <f t="shared" si="1"/>
        <v>10</v>
      </c>
      <c r="J56" s="65">
        <f t="shared" si="6"/>
      </c>
      <c r="K56" s="62">
        <v>2</v>
      </c>
      <c r="L56" s="79">
        <f t="shared" si="7"/>
        <v>20</v>
      </c>
      <c r="M56" s="66">
        <v>8</v>
      </c>
      <c r="N56" s="79">
        <f t="shared" si="8"/>
        <v>80</v>
      </c>
      <c r="O56" s="65">
        <f t="shared" si="4"/>
      </c>
    </row>
    <row r="57" spans="1:15" ht="19.5" customHeight="1">
      <c r="A57" s="114">
        <v>51</v>
      </c>
      <c r="B57" s="115" t="s">
        <v>142</v>
      </c>
      <c r="C57" s="113">
        <v>51</v>
      </c>
      <c r="D57" s="132" t="s">
        <v>88</v>
      </c>
      <c r="E57" s="125">
        <v>22</v>
      </c>
      <c r="F57" s="124">
        <v>0</v>
      </c>
      <c r="G57" s="58">
        <v>0</v>
      </c>
      <c r="H57" s="122">
        <v>0</v>
      </c>
      <c r="I57" s="123">
        <f t="shared" si="1"/>
        <v>22</v>
      </c>
      <c r="J57" s="65">
        <f t="shared" si="6"/>
      </c>
      <c r="K57" s="62">
        <v>2</v>
      </c>
      <c r="L57" s="79">
        <f t="shared" si="7"/>
        <v>9.090909090909092</v>
      </c>
      <c r="M57" s="66">
        <v>20</v>
      </c>
      <c r="N57" s="79">
        <f t="shared" si="8"/>
        <v>90.9090909090909</v>
      </c>
      <c r="O57" s="65">
        <f t="shared" si="4"/>
      </c>
    </row>
    <row r="58" spans="1:15" ht="19.5" customHeight="1">
      <c r="A58" s="114">
        <v>52</v>
      </c>
      <c r="B58" s="115" t="s">
        <v>142</v>
      </c>
      <c r="C58" s="113">
        <v>52</v>
      </c>
      <c r="D58" s="132" t="s">
        <v>89</v>
      </c>
      <c r="E58" s="125">
        <v>27</v>
      </c>
      <c r="F58" s="124">
        <v>0</v>
      </c>
      <c r="G58" s="58">
        <v>0</v>
      </c>
      <c r="H58" s="122">
        <v>0</v>
      </c>
      <c r="I58" s="123">
        <f t="shared" si="1"/>
        <v>27</v>
      </c>
      <c r="J58" s="65">
        <f t="shared" si="6"/>
      </c>
      <c r="K58" s="62">
        <v>1</v>
      </c>
      <c r="L58" s="79">
        <f t="shared" si="7"/>
        <v>3.7037037037037033</v>
      </c>
      <c r="M58" s="66">
        <v>26</v>
      </c>
      <c r="N58" s="79">
        <f t="shared" si="8"/>
        <v>96.29629629629629</v>
      </c>
      <c r="O58" s="65">
        <f t="shared" si="4"/>
      </c>
    </row>
    <row r="59" spans="1:15" ht="19.5" customHeight="1">
      <c r="A59" s="114">
        <v>53</v>
      </c>
      <c r="B59" s="115" t="s">
        <v>142</v>
      </c>
      <c r="C59" s="113">
        <v>53</v>
      </c>
      <c r="D59" s="132" t="s">
        <v>90</v>
      </c>
      <c r="E59" s="125">
        <v>20</v>
      </c>
      <c r="F59" s="124">
        <v>0</v>
      </c>
      <c r="G59" s="58">
        <v>0</v>
      </c>
      <c r="H59" s="122">
        <v>0</v>
      </c>
      <c r="I59" s="123">
        <f t="shared" si="1"/>
        <v>20</v>
      </c>
      <c r="J59" s="65">
        <f t="shared" si="6"/>
      </c>
      <c r="K59" s="62">
        <v>4</v>
      </c>
      <c r="L59" s="79">
        <f t="shared" si="7"/>
        <v>20</v>
      </c>
      <c r="M59" s="66">
        <v>16</v>
      </c>
      <c r="N59" s="79">
        <f t="shared" si="8"/>
        <v>80</v>
      </c>
      <c r="O59" s="65">
        <f t="shared" si="4"/>
      </c>
    </row>
    <row r="60" spans="1:15" ht="19.5" customHeight="1">
      <c r="A60" s="114">
        <v>54</v>
      </c>
      <c r="B60" s="115" t="s">
        <v>142</v>
      </c>
      <c r="C60" s="113">
        <v>54</v>
      </c>
      <c r="D60" s="132" t="s">
        <v>91</v>
      </c>
      <c r="E60" s="125">
        <v>25</v>
      </c>
      <c r="F60" s="124">
        <v>0</v>
      </c>
      <c r="G60" s="58">
        <v>0</v>
      </c>
      <c r="H60" s="122">
        <v>0</v>
      </c>
      <c r="I60" s="123">
        <f t="shared" si="1"/>
        <v>25</v>
      </c>
      <c r="J60" s="65">
        <f t="shared" si="6"/>
      </c>
      <c r="K60" s="62">
        <v>1</v>
      </c>
      <c r="L60" s="79">
        <f t="shared" si="7"/>
        <v>4</v>
      </c>
      <c r="M60" s="66">
        <v>24</v>
      </c>
      <c r="N60" s="79">
        <f t="shared" si="8"/>
        <v>96</v>
      </c>
      <c r="O60" s="65">
        <f t="shared" si="4"/>
      </c>
    </row>
    <row r="61" spans="1:15" ht="19.5" customHeight="1">
      <c r="A61" s="114">
        <v>55</v>
      </c>
      <c r="B61" s="115" t="s">
        <v>142</v>
      </c>
      <c r="C61" s="113">
        <v>55</v>
      </c>
      <c r="D61" s="132" t="s">
        <v>92</v>
      </c>
      <c r="E61" s="125">
        <v>72</v>
      </c>
      <c r="F61" s="124">
        <v>1</v>
      </c>
      <c r="G61" s="58">
        <v>0</v>
      </c>
      <c r="H61" s="122">
        <v>0</v>
      </c>
      <c r="I61" s="123">
        <f t="shared" si="1"/>
        <v>71</v>
      </c>
      <c r="J61" s="65">
        <f t="shared" si="6"/>
      </c>
      <c r="K61" s="62">
        <v>11</v>
      </c>
      <c r="L61" s="79">
        <f t="shared" si="7"/>
        <v>15.492957746478872</v>
      </c>
      <c r="M61" s="66">
        <v>60</v>
      </c>
      <c r="N61" s="79">
        <f t="shared" si="8"/>
        <v>84.50704225352112</v>
      </c>
      <c r="O61" s="65">
        <f t="shared" si="4"/>
      </c>
    </row>
    <row r="62" spans="1:15" ht="19.5" customHeight="1">
      <c r="A62" s="114">
        <v>56</v>
      </c>
      <c r="B62" s="115" t="s">
        <v>142</v>
      </c>
      <c r="C62" s="113">
        <v>56</v>
      </c>
      <c r="D62" s="132" t="s">
        <v>93</v>
      </c>
      <c r="E62" s="125">
        <v>51</v>
      </c>
      <c r="F62" s="124">
        <v>2</v>
      </c>
      <c r="G62" s="58">
        <v>0</v>
      </c>
      <c r="H62" s="122">
        <v>0</v>
      </c>
      <c r="I62" s="123">
        <f t="shared" si="1"/>
        <v>49</v>
      </c>
      <c r="J62" s="65">
        <f t="shared" si="6"/>
      </c>
      <c r="K62" s="62">
        <v>11</v>
      </c>
      <c r="L62" s="79">
        <f t="shared" si="7"/>
        <v>22.448979591836736</v>
      </c>
      <c r="M62" s="66">
        <v>38</v>
      </c>
      <c r="N62" s="79">
        <f t="shared" si="8"/>
        <v>77.55102040816327</v>
      </c>
      <c r="O62" s="65">
        <f t="shared" si="4"/>
      </c>
    </row>
    <row r="63" spans="1:15" ht="19.5" customHeight="1">
      <c r="A63" s="114">
        <v>57</v>
      </c>
      <c r="B63" s="115" t="s">
        <v>142</v>
      </c>
      <c r="C63" s="113">
        <v>57</v>
      </c>
      <c r="D63" s="134" t="s">
        <v>94</v>
      </c>
      <c r="E63" s="125">
        <v>59</v>
      </c>
      <c r="F63" s="124">
        <v>0</v>
      </c>
      <c r="G63" s="58">
        <v>0</v>
      </c>
      <c r="H63" s="122">
        <v>0</v>
      </c>
      <c r="I63" s="123">
        <f t="shared" si="1"/>
        <v>59</v>
      </c>
      <c r="J63" s="65">
        <f t="shared" si="6"/>
      </c>
      <c r="K63" s="62">
        <v>12</v>
      </c>
      <c r="L63" s="79">
        <f t="shared" si="7"/>
        <v>20.33898305084746</v>
      </c>
      <c r="M63" s="66">
        <v>47</v>
      </c>
      <c r="N63" s="79">
        <f t="shared" si="8"/>
        <v>79.66101694915254</v>
      </c>
      <c r="O63" s="65">
        <f t="shared" si="4"/>
      </c>
    </row>
    <row r="64" spans="1:15" ht="19.5" customHeight="1">
      <c r="A64" s="114">
        <v>58</v>
      </c>
      <c r="B64" s="115" t="s">
        <v>142</v>
      </c>
      <c r="C64" s="113">
        <v>58</v>
      </c>
      <c r="D64" s="134" t="s">
        <v>95</v>
      </c>
      <c r="E64" s="125">
        <v>13</v>
      </c>
      <c r="F64" s="124">
        <v>0</v>
      </c>
      <c r="G64" s="58">
        <v>0</v>
      </c>
      <c r="H64" s="122">
        <v>0</v>
      </c>
      <c r="I64" s="123">
        <f t="shared" si="1"/>
        <v>13</v>
      </c>
      <c r="J64" s="65">
        <f t="shared" si="6"/>
      </c>
      <c r="K64" s="62">
        <v>0</v>
      </c>
      <c r="L64" s="79">
        <f t="shared" si="7"/>
        <v>0</v>
      </c>
      <c r="M64" s="66">
        <v>13</v>
      </c>
      <c r="N64" s="79">
        <f t="shared" si="8"/>
        <v>100</v>
      </c>
      <c r="O64" s="65">
        <f t="shared" si="4"/>
      </c>
    </row>
    <row r="65" spans="1:15" ht="19.5" customHeight="1">
      <c r="A65" s="114">
        <v>59</v>
      </c>
      <c r="B65" s="115" t="s">
        <v>142</v>
      </c>
      <c r="C65" s="113">
        <v>59</v>
      </c>
      <c r="D65" s="134" t="s">
        <v>96</v>
      </c>
      <c r="E65" s="125">
        <v>29</v>
      </c>
      <c r="F65" s="124">
        <v>0</v>
      </c>
      <c r="G65" s="58">
        <v>0</v>
      </c>
      <c r="H65" s="122">
        <v>0</v>
      </c>
      <c r="I65" s="123">
        <f t="shared" si="1"/>
        <v>29</v>
      </c>
      <c r="J65" s="65">
        <f t="shared" si="6"/>
      </c>
      <c r="K65" s="62">
        <v>4</v>
      </c>
      <c r="L65" s="79">
        <f t="shared" si="7"/>
        <v>13.793103448275861</v>
      </c>
      <c r="M65" s="66">
        <v>25</v>
      </c>
      <c r="N65" s="79">
        <f t="shared" si="8"/>
        <v>86.20689655172413</v>
      </c>
      <c r="O65" s="65">
        <f t="shared" si="4"/>
      </c>
    </row>
    <row r="66" spans="1:15" ht="19.5" customHeight="1">
      <c r="A66" s="114">
        <v>60</v>
      </c>
      <c r="B66" s="115" t="s">
        <v>142</v>
      </c>
      <c r="C66" s="113">
        <v>60</v>
      </c>
      <c r="D66" s="134" t="s">
        <v>97</v>
      </c>
      <c r="E66" s="125">
        <v>102</v>
      </c>
      <c r="F66" s="124">
        <v>4</v>
      </c>
      <c r="G66" s="58">
        <v>1</v>
      </c>
      <c r="H66" s="122">
        <v>0</v>
      </c>
      <c r="I66" s="123">
        <f t="shared" si="1"/>
        <v>97</v>
      </c>
      <c r="J66" s="65">
        <f t="shared" si="6"/>
      </c>
      <c r="K66" s="62">
        <v>6</v>
      </c>
      <c r="L66" s="79">
        <f t="shared" si="7"/>
        <v>6.185567010309279</v>
      </c>
      <c r="M66" s="66">
        <v>91</v>
      </c>
      <c r="N66" s="79">
        <f t="shared" si="8"/>
        <v>93.81443298969072</v>
      </c>
      <c r="O66" s="65">
        <f t="shared" si="4"/>
      </c>
    </row>
    <row r="67" spans="1:15" ht="19.5" customHeight="1">
      <c r="A67" s="114">
        <v>61</v>
      </c>
      <c r="B67" s="115" t="s">
        <v>142</v>
      </c>
      <c r="C67" s="113">
        <v>61</v>
      </c>
      <c r="D67" s="134" t="s">
        <v>98</v>
      </c>
      <c r="E67" s="125">
        <v>26</v>
      </c>
      <c r="F67" s="124">
        <v>0</v>
      </c>
      <c r="G67" s="58">
        <v>0</v>
      </c>
      <c r="H67" s="122">
        <v>0</v>
      </c>
      <c r="I67" s="123">
        <f t="shared" si="1"/>
        <v>26</v>
      </c>
      <c r="J67" s="65">
        <f t="shared" si="6"/>
      </c>
      <c r="K67" s="62">
        <v>10</v>
      </c>
      <c r="L67" s="79">
        <f t="shared" si="7"/>
        <v>38.46153846153847</v>
      </c>
      <c r="M67" s="66">
        <v>16</v>
      </c>
      <c r="N67" s="79">
        <f t="shared" si="8"/>
        <v>61.53846153846154</v>
      </c>
      <c r="O67" s="65">
        <f t="shared" si="4"/>
      </c>
    </row>
    <row r="68" spans="1:15" ht="19.5" customHeight="1">
      <c r="A68" s="114">
        <v>62</v>
      </c>
      <c r="B68" s="115" t="s">
        <v>142</v>
      </c>
      <c r="C68" s="113">
        <v>62</v>
      </c>
      <c r="D68" s="132" t="s">
        <v>124</v>
      </c>
      <c r="E68" s="125">
        <v>16</v>
      </c>
      <c r="F68" s="124">
        <v>0</v>
      </c>
      <c r="G68" s="58">
        <v>0</v>
      </c>
      <c r="H68" s="122">
        <v>0</v>
      </c>
      <c r="I68" s="123">
        <f t="shared" si="1"/>
        <v>16</v>
      </c>
      <c r="J68" s="65">
        <f t="shared" si="6"/>
      </c>
      <c r="K68" s="62">
        <v>4</v>
      </c>
      <c r="L68" s="79">
        <f t="shared" si="7"/>
        <v>25</v>
      </c>
      <c r="M68" s="66">
        <v>12</v>
      </c>
      <c r="N68" s="79">
        <f t="shared" si="8"/>
        <v>75</v>
      </c>
      <c r="O68" s="65">
        <f t="shared" si="4"/>
      </c>
    </row>
    <row r="69" spans="1:15" ht="19.5" customHeight="1">
      <c r="A69" s="114">
        <v>63</v>
      </c>
      <c r="B69" s="115" t="s">
        <v>142</v>
      </c>
      <c r="C69" s="113">
        <v>63</v>
      </c>
      <c r="D69" s="132" t="s">
        <v>99</v>
      </c>
      <c r="E69" s="125">
        <v>29</v>
      </c>
      <c r="F69" s="124">
        <v>0</v>
      </c>
      <c r="G69" s="58">
        <v>0</v>
      </c>
      <c r="H69" s="122">
        <v>0</v>
      </c>
      <c r="I69" s="123">
        <f t="shared" si="1"/>
        <v>29</v>
      </c>
      <c r="J69" s="65">
        <f t="shared" si="6"/>
      </c>
      <c r="K69" s="62">
        <v>3</v>
      </c>
      <c r="L69" s="79">
        <f t="shared" si="7"/>
        <v>10.344827586206897</v>
      </c>
      <c r="M69" s="66">
        <v>26</v>
      </c>
      <c r="N69" s="79">
        <f t="shared" si="8"/>
        <v>89.65517241379311</v>
      </c>
      <c r="O69" s="65">
        <f t="shared" si="4"/>
      </c>
    </row>
    <row r="70" spans="1:15" ht="19.5" customHeight="1">
      <c r="A70" s="114">
        <v>64</v>
      </c>
      <c r="B70" s="115" t="s">
        <v>142</v>
      </c>
      <c r="C70" s="113">
        <v>64</v>
      </c>
      <c r="D70" s="132" t="s">
        <v>100</v>
      </c>
      <c r="E70" s="125">
        <v>21</v>
      </c>
      <c r="F70" s="124">
        <v>0</v>
      </c>
      <c r="G70" s="58">
        <v>0</v>
      </c>
      <c r="H70" s="122">
        <v>0</v>
      </c>
      <c r="I70" s="123">
        <f aca="true" t="shared" si="9" ref="I70:I93">K70+M70</f>
        <v>21</v>
      </c>
      <c r="J70" s="65">
        <f t="shared" si="6"/>
      </c>
      <c r="K70" s="62">
        <v>7</v>
      </c>
      <c r="L70" s="79">
        <f t="shared" si="7"/>
        <v>33.33333333333333</v>
      </c>
      <c r="M70" s="66">
        <v>14</v>
      </c>
      <c r="N70" s="79">
        <f t="shared" si="8"/>
        <v>66.66666666666666</v>
      </c>
      <c r="O70" s="65">
        <f aca="true" t="shared" si="10" ref="O70:O93">IF((K70+M70)=I70,"","no-ok")</f>
      </c>
    </row>
    <row r="71" spans="1:15" ht="19.5" customHeight="1">
      <c r="A71" s="114">
        <v>65</v>
      </c>
      <c r="B71" s="115" t="s">
        <v>142</v>
      </c>
      <c r="C71" s="113">
        <v>65</v>
      </c>
      <c r="D71" s="134" t="s">
        <v>101</v>
      </c>
      <c r="E71" s="125">
        <v>18</v>
      </c>
      <c r="F71" s="124">
        <v>0</v>
      </c>
      <c r="G71" s="58">
        <v>0</v>
      </c>
      <c r="H71" s="122">
        <v>0</v>
      </c>
      <c r="I71" s="123">
        <f t="shared" si="9"/>
        <v>18</v>
      </c>
      <c r="J71" s="65">
        <f t="shared" si="6"/>
      </c>
      <c r="K71" s="62">
        <v>13</v>
      </c>
      <c r="L71" s="79">
        <f t="shared" si="7"/>
        <v>72.22222222222221</v>
      </c>
      <c r="M71" s="66">
        <v>5</v>
      </c>
      <c r="N71" s="79">
        <f t="shared" si="8"/>
        <v>27.77777777777778</v>
      </c>
      <c r="O71" s="65">
        <f t="shared" si="10"/>
      </c>
    </row>
    <row r="72" spans="1:15" ht="19.5" customHeight="1">
      <c r="A72" s="114">
        <v>66</v>
      </c>
      <c r="B72" s="115" t="s">
        <v>142</v>
      </c>
      <c r="C72" s="113">
        <v>66</v>
      </c>
      <c r="D72" s="132" t="s">
        <v>102</v>
      </c>
      <c r="E72" s="125">
        <v>34</v>
      </c>
      <c r="F72" s="124">
        <v>0</v>
      </c>
      <c r="G72" s="58">
        <v>0</v>
      </c>
      <c r="H72" s="122">
        <v>0</v>
      </c>
      <c r="I72" s="123">
        <f t="shared" si="9"/>
        <v>34</v>
      </c>
      <c r="J72" s="65">
        <f t="shared" si="6"/>
      </c>
      <c r="K72" s="62">
        <v>2</v>
      </c>
      <c r="L72" s="79">
        <f t="shared" si="7"/>
        <v>5.88235294117647</v>
      </c>
      <c r="M72" s="66">
        <v>32</v>
      </c>
      <c r="N72" s="79">
        <f t="shared" si="8"/>
        <v>94.11764705882352</v>
      </c>
      <c r="O72" s="65">
        <f t="shared" si="10"/>
      </c>
    </row>
    <row r="73" spans="1:15" ht="19.5" customHeight="1">
      <c r="A73" s="114">
        <v>67</v>
      </c>
      <c r="B73" s="115" t="s">
        <v>142</v>
      </c>
      <c r="C73" s="113">
        <v>67</v>
      </c>
      <c r="D73" s="132" t="s">
        <v>103</v>
      </c>
      <c r="E73" s="125">
        <v>9</v>
      </c>
      <c r="F73" s="124">
        <v>0</v>
      </c>
      <c r="G73" s="58">
        <v>0</v>
      </c>
      <c r="H73" s="122">
        <v>0</v>
      </c>
      <c r="I73" s="123">
        <f t="shared" si="9"/>
        <v>9</v>
      </c>
      <c r="J73" s="65">
        <f t="shared" si="6"/>
      </c>
      <c r="K73" s="62">
        <v>1</v>
      </c>
      <c r="L73" s="79">
        <f t="shared" si="7"/>
        <v>11.11111111111111</v>
      </c>
      <c r="M73" s="66">
        <v>8</v>
      </c>
      <c r="N73" s="79">
        <f t="shared" si="8"/>
        <v>88.88888888888889</v>
      </c>
      <c r="O73" s="65">
        <f t="shared" si="10"/>
      </c>
    </row>
    <row r="74" spans="1:15" ht="19.5" customHeight="1">
      <c r="A74" s="114">
        <v>68</v>
      </c>
      <c r="B74" s="115" t="s">
        <v>142</v>
      </c>
      <c r="C74" s="113">
        <v>68</v>
      </c>
      <c r="D74" s="132" t="s">
        <v>104</v>
      </c>
      <c r="E74" s="125">
        <v>26</v>
      </c>
      <c r="F74" s="124">
        <v>0</v>
      </c>
      <c r="G74" s="58">
        <v>0</v>
      </c>
      <c r="H74" s="122">
        <v>0</v>
      </c>
      <c r="I74" s="123">
        <f t="shared" si="9"/>
        <v>26</v>
      </c>
      <c r="J74" s="65">
        <f t="shared" si="6"/>
      </c>
      <c r="K74" s="62">
        <v>4</v>
      </c>
      <c r="L74" s="79">
        <f t="shared" si="7"/>
        <v>15.384615384615385</v>
      </c>
      <c r="M74" s="66">
        <v>22</v>
      </c>
      <c r="N74" s="79">
        <f t="shared" si="8"/>
        <v>84.61538461538461</v>
      </c>
      <c r="O74" s="65">
        <f t="shared" si="10"/>
      </c>
    </row>
    <row r="75" spans="1:15" ht="19.5" customHeight="1">
      <c r="A75" s="114">
        <v>69</v>
      </c>
      <c r="B75" s="115" t="s">
        <v>142</v>
      </c>
      <c r="C75" s="113">
        <v>69</v>
      </c>
      <c r="D75" s="132" t="s">
        <v>105</v>
      </c>
      <c r="E75" s="125">
        <v>34</v>
      </c>
      <c r="F75" s="124">
        <v>0</v>
      </c>
      <c r="G75" s="58">
        <v>0</v>
      </c>
      <c r="H75" s="122">
        <v>0</v>
      </c>
      <c r="I75" s="123">
        <f t="shared" si="9"/>
        <v>34</v>
      </c>
      <c r="J75" s="65">
        <f t="shared" si="6"/>
      </c>
      <c r="K75" s="62">
        <v>2</v>
      </c>
      <c r="L75" s="79">
        <f t="shared" si="7"/>
        <v>5.88235294117647</v>
      </c>
      <c r="M75" s="66">
        <v>32</v>
      </c>
      <c r="N75" s="79">
        <f t="shared" si="8"/>
        <v>94.11764705882352</v>
      </c>
      <c r="O75" s="65">
        <f t="shared" si="10"/>
      </c>
    </row>
    <row r="76" spans="1:15" ht="19.5" customHeight="1">
      <c r="A76" s="114">
        <v>70</v>
      </c>
      <c r="B76" s="115" t="s">
        <v>142</v>
      </c>
      <c r="C76" s="113">
        <v>70</v>
      </c>
      <c r="D76" s="132" t="s">
        <v>106</v>
      </c>
      <c r="E76" s="125">
        <v>130</v>
      </c>
      <c r="F76" s="124">
        <v>0</v>
      </c>
      <c r="G76" s="58">
        <v>0</v>
      </c>
      <c r="H76" s="122">
        <v>0</v>
      </c>
      <c r="I76" s="123">
        <f t="shared" si="9"/>
        <v>130</v>
      </c>
      <c r="J76" s="65">
        <f t="shared" si="6"/>
      </c>
      <c r="K76" s="62">
        <v>24</v>
      </c>
      <c r="L76" s="79">
        <f t="shared" si="7"/>
        <v>18.461538461538463</v>
      </c>
      <c r="M76" s="66">
        <v>106</v>
      </c>
      <c r="N76" s="79">
        <f t="shared" si="8"/>
        <v>81.53846153846153</v>
      </c>
      <c r="O76" s="65">
        <f t="shared" si="10"/>
      </c>
    </row>
    <row r="77" spans="1:15" ht="19.5" customHeight="1">
      <c r="A77" s="114">
        <v>71</v>
      </c>
      <c r="B77" s="115" t="s">
        <v>142</v>
      </c>
      <c r="C77" s="113">
        <v>71</v>
      </c>
      <c r="D77" s="132" t="s">
        <v>107</v>
      </c>
      <c r="E77" s="125">
        <v>9</v>
      </c>
      <c r="F77" s="124">
        <v>0</v>
      </c>
      <c r="G77" s="58">
        <v>0</v>
      </c>
      <c r="H77" s="122">
        <v>0</v>
      </c>
      <c r="I77" s="123">
        <f t="shared" si="9"/>
        <v>9</v>
      </c>
      <c r="J77" s="65">
        <f t="shared" si="6"/>
      </c>
      <c r="K77" s="62">
        <v>0</v>
      </c>
      <c r="L77" s="79">
        <f t="shared" si="7"/>
        <v>0</v>
      </c>
      <c r="M77" s="66">
        <v>9</v>
      </c>
      <c r="N77" s="79">
        <f t="shared" si="8"/>
        <v>100</v>
      </c>
      <c r="O77" s="65">
        <f t="shared" si="10"/>
      </c>
    </row>
    <row r="78" spans="1:15" ht="19.5" customHeight="1">
      <c r="A78" s="114">
        <v>72</v>
      </c>
      <c r="B78" s="115" t="s">
        <v>142</v>
      </c>
      <c r="C78" s="113">
        <v>72</v>
      </c>
      <c r="D78" s="132" t="s">
        <v>108</v>
      </c>
      <c r="E78" s="125">
        <v>20</v>
      </c>
      <c r="F78" s="124">
        <v>0</v>
      </c>
      <c r="G78" s="58">
        <v>0</v>
      </c>
      <c r="H78" s="122">
        <v>0</v>
      </c>
      <c r="I78" s="123">
        <f t="shared" si="9"/>
        <v>20</v>
      </c>
      <c r="J78" s="65">
        <f t="shared" si="6"/>
      </c>
      <c r="K78" s="62">
        <v>2</v>
      </c>
      <c r="L78" s="79">
        <f t="shared" si="7"/>
        <v>10</v>
      </c>
      <c r="M78" s="66">
        <v>18</v>
      </c>
      <c r="N78" s="79">
        <f t="shared" si="8"/>
        <v>90</v>
      </c>
      <c r="O78" s="65">
        <f t="shared" si="10"/>
      </c>
    </row>
    <row r="79" spans="1:15" ht="19.5" customHeight="1">
      <c r="A79" s="114">
        <v>73</v>
      </c>
      <c r="B79" s="115" t="s">
        <v>142</v>
      </c>
      <c r="C79" s="113">
        <v>73</v>
      </c>
      <c r="D79" s="132" t="s">
        <v>109</v>
      </c>
      <c r="E79" s="125">
        <v>24</v>
      </c>
      <c r="F79" s="124">
        <v>0</v>
      </c>
      <c r="G79" s="58">
        <v>0</v>
      </c>
      <c r="H79" s="122">
        <v>0</v>
      </c>
      <c r="I79" s="123">
        <f t="shared" si="9"/>
        <v>24</v>
      </c>
      <c r="J79" s="65">
        <f t="shared" si="6"/>
      </c>
      <c r="K79" s="62">
        <v>2</v>
      </c>
      <c r="L79" s="79">
        <f t="shared" si="7"/>
        <v>8.333333333333332</v>
      </c>
      <c r="M79" s="66">
        <v>22</v>
      </c>
      <c r="N79" s="79">
        <f t="shared" si="8"/>
        <v>91.66666666666666</v>
      </c>
      <c r="O79" s="65">
        <f t="shared" si="10"/>
      </c>
    </row>
    <row r="80" spans="1:15" ht="19.5" customHeight="1">
      <c r="A80" s="114">
        <v>74</v>
      </c>
      <c r="B80" s="115" t="s">
        <v>142</v>
      </c>
      <c r="C80" s="113">
        <v>74</v>
      </c>
      <c r="D80" s="132" t="s">
        <v>110</v>
      </c>
      <c r="E80" s="125">
        <v>71</v>
      </c>
      <c r="F80" s="124">
        <v>0</v>
      </c>
      <c r="G80" s="58">
        <v>0</v>
      </c>
      <c r="H80" s="122">
        <v>0</v>
      </c>
      <c r="I80" s="123">
        <f t="shared" si="9"/>
        <v>71</v>
      </c>
      <c r="J80" s="65">
        <f t="shared" si="6"/>
      </c>
      <c r="K80" s="62">
        <v>22</v>
      </c>
      <c r="L80" s="79">
        <f t="shared" si="7"/>
        <v>30.985915492957744</v>
      </c>
      <c r="M80" s="66">
        <v>49</v>
      </c>
      <c r="N80" s="79">
        <f t="shared" si="8"/>
        <v>69.01408450704226</v>
      </c>
      <c r="O80" s="65">
        <f t="shared" si="10"/>
      </c>
    </row>
    <row r="81" spans="1:15" ht="19.5" customHeight="1">
      <c r="A81" s="114">
        <v>75</v>
      </c>
      <c r="B81" s="115" t="s">
        <v>142</v>
      </c>
      <c r="C81" s="113">
        <v>75</v>
      </c>
      <c r="D81" s="132" t="s">
        <v>111</v>
      </c>
      <c r="E81" s="125">
        <v>7</v>
      </c>
      <c r="F81" s="124">
        <v>0</v>
      </c>
      <c r="G81" s="58">
        <v>0</v>
      </c>
      <c r="H81" s="122">
        <v>0</v>
      </c>
      <c r="I81" s="123">
        <f t="shared" si="9"/>
        <v>7</v>
      </c>
      <c r="J81" s="65">
        <f t="shared" si="6"/>
      </c>
      <c r="K81" s="62">
        <v>3</v>
      </c>
      <c r="L81" s="79">
        <f t="shared" si="7"/>
        <v>42.857142857142854</v>
      </c>
      <c r="M81" s="66">
        <v>4</v>
      </c>
      <c r="N81" s="79">
        <f t="shared" si="8"/>
        <v>57.14285714285714</v>
      </c>
      <c r="O81" s="65">
        <f t="shared" si="10"/>
      </c>
    </row>
    <row r="82" spans="1:15" ht="19.5" customHeight="1">
      <c r="A82" s="114">
        <v>76</v>
      </c>
      <c r="B82" s="115" t="s">
        <v>142</v>
      </c>
      <c r="C82" s="113">
        <v>76</v>
      </c>
      <c r="D82" s="132" t="s">
        <v>112</v>
      </c>
      <c r="E82" s="125">
        <v>27</v>
      </c>
      <c r="F82" s="124">
        <v>0</v>
      </c>
      <c r="G82" s="58">
        <v>0</v>
      </c>
      <c r="H82" s="122">
        <v>0</v>
      </c>
      <c r="I82" s="123">
        <f t="shared" si="9"/>
        <v>27</v>
      </c>
      <c r="J82" s="65">
        <f t="shared" si="6"/>
      </c>
      <c r="K82" s="62">
        <v>14</v>
      </c>
      <c r="L82" s="79">
        <f t="shared" si="7"/>
        <v>51.85185185185185</v>
      </c>
      <c r="M82" s="66">
        <v>13</v>
      </c>
      <c r="N82" s="79">
        <f t="shared" si="8"/>
        <v>48.148148148148145</v>
      </c>
      <c r="O82" s="65">
        <f t="shared" si="10"/>
      </c>
    </row>
    <row r="83" spans="1:15" ht="19.5" customHeight="1">
      <c r="A83" s="114">
        <v>77</v>
      </c>
      <c r="B83" s="115" t="s">
        <v>142</v>
      </c>
      <c r="C83" s="113">
        <v>77</v>
      </c>
      <c r="D83" s="132" t="s">
        <v>113</v>
      </c>
      <c r="E83" s="125">
        <v>21</v>
      </c>
      <c r="F83" s="124">
        <v>0</v>
      </c>
      <c r="G83" s="58">
        <v>0</v>
      </c>
      <c r="H83" s="122">
        <v>0</v>
      </c>
      <c r="I83" s="123">
        <f t="shared" si="9"/>
        <v>21</v>
      </c>
      <c r="J83" s="65">
        <f t="shared" si="6"/>
      </c>
      <c r="K83" s="62">
        <v>3</v>
      </c>
      <c r="L83" s="79">
        <f t="shared" si="7"/>
        <v>14.285714285714285</v>
      </c>
      <c r="M83" s="66">
        <v>18</v>
      </c>
      <c r="N83" s="79">
        <f t="shared" si="8"/>
        <v>85.71428571428571</v>
      </c>
      <c r="O83" s="65">
        <f t="shared" si="10"/>
      </c>
    </row>
    <row r="84" spans="1:15" ht="19.5" customHeight="1">
      <c r="A84" s="114">
        <v>78</v>
      </c>
      <c r="B84" s="115" t="s">
        <v>142</v>
      </c>
      <c r="C84" s="113">
        <v>78</v>
      </c>
      <c r="D84" s="132" t="s">
        <v>114</v>
      </c>
      <c r="E84" s="125">
        <v>44</v>
      </c>
      <c r="F84" s="124">
        <v>0</v>
      </c>
      <c r="G84" s="58">
        <v>1</v>
      </c>
      <c r="H84" s="122">
        <v>0</v>
      </c>
      <c r="I84" s="123">
        <f t="shared" si="9"/>
        <v>43</v>
      </c>
      <c r="J84" s="65">
        <f t="shared" si="6"/>
      </c>
      <c r="K84" s="62">
        <v>8</v>
      </c>
      <c r="L84" s="79">
        <f t="shared" si="7"/>
        <v>18.6046511627907</v>
      </c>
      <c r="M84" s="66">
        <v>35</v>
      </c>
      <c r="N84" s="79">
        <f t="shared" si="8"/>
        <v>81.3953488372093</v>
      </c>
      <c r="O84" s="65">
        <f t="shared" si="10"/>
      </c>
    </row>
    <row r="85" spans="1:15" ht="19.5" customHeight="1">
      <c r="A85" s="114">
        <v>79</v>
      </c>
      <c r="B85" s="115" t="s">
        <v>142</v>
      </c>
      <c r="C85" s="113">
        <v>79</v>
      </c>
      <c r="D85" s="132" t="s">
        <v>115</v>
      </c>
      <c r="E85" s="125">
        <v>19</v>
      </c>
      <c r="F85" s="124">
        <v>0</v>
      </c>
      <c r="G85" s="58">
        <v>0</v>
      </c>
      <c r="H85" s="122">
        <v>0</v>
      </c>
      <c r="I85" s="123">
        <f t="shared" si="9"/>
        <v>19</v>
      </c>
      <c r="J85" s="65">
        <f t="shared" si="6"/>
      </c>
      <c r="K85" s="62">
        <v>3</v>
      </c>
      <c r="L85" s="79">
        <f t="shared" si="7"/>
        <v>15.789473684210526</v>
      </c>
      <c r="M85" s="66">
        <v>16</v>
      </c>
      <c r="N85" s="79">
        <f t="shared" si="8"/>
        <v>84.21052631578947</v>
      </c>
      <c r="O85" s="65">
        <f t="shared" si="10"/>
      </c>
    </row>
    <row r="86" spans="1:15" ht="19.5" customHeight="1">
      <c r="A86" s="114">
        <v>80</v>
      </c>
      <c r="B86" s="115" t="s">
        <v>142</v>
      </c>
      <c r="C86" s="113">
        <v>80</v>
      </c>
      <c r="D86" s="132" t="s">
        <v>116</v>
      </c>
      <c r="E86" s="125">
        <v>18</v>
      </c>
      <c r="F86" s="124">
        <v>0</v>
      </c>
      <c r="G86" s="58">
        <v>0</v>
      </c>
      <c r="H86" s="122">
        <v>0</v>
      </c>
      <c r="I86" s="123">
        <f t="shared" si="9"/>
        <v>18</v>
      </c>
      <c r="J86" s="65">
        <f t="shared" si="6"/>
      </c>
      <c r="K86" s="62">
        <v>0</v>
      </c>
      <c r="L86" s="79">
        <f t="shared" si="7"/>
        <v>0</v>
      </c>
      <c r="M86" s="66">
        <v>18</v>
      </c>
      <c r="N86" s="79">
        <f t="shared" si="8"/>
        <v>100</v>
      </c>
      <c r="O86" s="65">
        <f t="shared" si="10"/>
      </c>
    </row>
    <row r="87" spans="1:15" ht="19.5" customHeight="1">
      <c r="A87" s="114">
        <v>81</v>
      </c>
      <c r="B87" s="115" t="s">
        <v>142</v>
      </c>
      <c r="C87" s="113">
        <v>81</v>
      </c>
      <c r="D87" s="132" t="s">
        <v>117</v>
      </c>
      <c r="E87" s="125">
        <v>59</v>
      </c>
      <c r="F87" s="124">
        <v>0</v>
      </c>
      <c r="G87" s="58">
        <v>0</v>
      </c>
      <c r="H87" s="122">
        <v>0</v>
      </c>
      <c r="I87" s="123">
        <f t="shared" si="9"/>
        <v>59</v>
      </c>
      <c r="J87" s="65">
        <f t="shared" si="6"/>
      </c>
      <c r="K87" s="62">
        <v>2</v>
      </c>
      <c r="L87" s="79">
        <f t="shared" si="7"/>
        <v>3.389830508474576</v>
      </c>
      <c r="M87" s="66">
        <v>57</v>
      </c>
      <c r="N87" s="79">
        <f t="shared" si="8"/>
        <v>96.61016949152543</v>
      </c>
      <c r="O87" s="65">
        <f t="shared" si="10"/>
      </c>
    </row>
    <row r="88" spans="1:15" ht="19.5" customHeight="1">
      <c r="A88" s="114">
        <v>82</v>
      </c>
      <c r="B88" s="115" t="s">
        <v>142</v>
      </c>
      <c r="C88" s="113">
        <v>82</v>
      </c>
      <c r="D88" s="132" t="s">
        <v>118</v>
      </c>
      <c r="E88" s="125">
        <v>29</v>
      </c>
      <c r="F88" s="124">
        <v>0</v>
      </c>
      <c r="G88" s="58">
        <v>0</v>
      </c>
      <c r="H88" s="122">
        <v>0</v>
      </c>
      <c r="I88" s="123">
        <f t="shared" si="9"/>
        <v>29</v>
      </c>
      <c r="J88" s="65">
        <f t="shared" si="6"/>
      </c>
      <c r="K88" s="62">
        <v>9</v>
      </c>
      <c r="L88" s="79">
        <f t="shared" si="7"/>
        <v>31.03448275862069</v>
      </c>
      <c r="M88" s="66">
        <v>20</v>
      </c>
      <c r="N88" s="79">
        <f t="shared" si="8"/>
        <v>68.96551724137932</v>
      </c>
      <c r="O88" s="65">
        <f t="shared" si="10"/>
      </c>
    </row>
    <row r="89" spans="1:15" ht="19.5" customHeight="1">
      <c r="A89" s="114">
        <v>83</v>
      </c>
      <c r="B89" s="115" t="s">
        <v>142</v>
      </c>
      <c r="C89" s="113">
        <v>83</v>
      </c>
      <c r="D89" s="134" t="s">
        <v>119</v>
      </c>
      <c r="E89" s="125">
        <v>70</v>
      </c>
      <c r="F89" s="124">
        <v>0</v>
      </c>
      <c r="G89" s="58">
        <v>0</v>
      </c>
      <c r="H89" s="122">
        <v>0</v>
      </c>
      <c r="I89" s="123">
        <f t="shared" si="9"/>
        <v>70</v>
      </c>
      <c r="J89" s="65">
        <f t="shared" si="6"/>
      </c>
      <c r="K89" s="62">
        <v>42</v>
      </c>
      <c r="L89" s="79">
        <f t="shared" si="7"/>
        <v>60</v>
      </c>
      <c r="M89" s="66">
        <v>28</v>
      </c>
      <c r="N89" s="79">
        <f t="shared" si="8"/>
        <v>40</v>
      </c>
      <c r="O89" s="65">
        <f t="shared" si="10"/>
      </c>
    </row>
    <row r="90" spans="1:15" ht="19.5" customHeight="1">
      <c r="A90" s="114">
        <v>84</v>
      </c>
      <c r="B90" s="115" t="s">
        <v>142</v>
      </c>
      <c r="C90" s="113">
        <v>84</v>
      </c>
      <c r="D90" s="134" t="s">
        <v>120</v>
      </c>
      <c r="E90" s="125">
        <v>97</v>
      </c>
      <c r="F90" s="124">
        <v>0</v>
      </c>
      <c r="G90" s="58">
        <v>0</v>
      </c>
      <c r="H90" s="122">
        <v>0</v>
      </c>
      <c r="I90" s="123">
        <f t="shared" si="9"/>
        <v>97</v>
      </c>
      <c r="J90" s="65">
        <f t="shared" si="6"/>
      </c>
      <c r="K90" s="62">
        <v>18</v>
      </c>
      <c r="L90" s="79">
        <f t="shared" si="7"/>
        <v>18.556701030927837</v>
      </c>
      <c r="M90" s="66">
        <v>79</v>
      </c>
      <c r="N90" s="79">
        <f t="shared" si="8"/>
        <v>81.44329896907216</v>
      </c>
      <c r="O90" s="65">
        <f t="shared" si="10"/>
      </c>
    </row>
    <row r="91" spans="1:15" ht="19.5" customHeight="1">
      <c r="A91" s="114">
        <v>85</v>
      </c>
      <c r="B91" s="115" t="s">
        <v>142</v>
      </c>
      <c r="C91" s="113">
        <v>85</v>
      </c>
      <c r="D91" s="132" t="s">
        <v>121</v>
      </c>
      <c r="E91" s="125">
        <v>59</v>
      </c>
      <c r="F91" s="124">
        <v>0</v>
      </c>
      <c r="G91" s="58">
        <v>0</v>
      </c>
      <c r="H91" s="122">
        <v>0</v>
      </c>
      <c r="I91" s="123">
        <f t="shared" si="9"/>
        <v>59</v>
      </c>
      <c r="J91" s="65">
        <f t="shared" si="6"/>
      </c>
      <c r="K91" s="62">
        <v>16</v>
      </c>
      <c r="L91" s="79">
        <f t="shared" si="7"/>
        <v>27.11864406779661</v>
      </c>
      <c r="M91" s="66">
        <v>43</v>
      </c>
      <c r="N91" s="79">
        <f t="shared" si="8"/>
        <v>72.88135593220339</v>
      </c>
      <c r="O91" s="65">
        <f t="shared" si="10"/>
      </c>
    </row>
    <row r="92" spans="1:15" ht="19.5" customHeight="1">
      <c r="A92" s="114">
        <v>86</v>
      </c>
      <c r="B92" s="115" t="s">
        <v>142</v>
      </c>
      <c r="C92" s="135">
        <v>86</v>
      </c>
      <c r="D92" s="132" t="s">
        <v>122</v>
      </c>
      <c r="E92" s="125">
        <v>36</v>
      </c>
      <c r="F92" s="124">
        <v>0</v>
      </c>
      <c r="G92" s="58">
        <v>1</v>
      </c>
      <c r="H92" s="122">
        <v>0</v>
      </c>
      <c r="I92" s="123">
        <f t="shared" si="9"/>
        <v>35</v>
      </c>
      <c r="J92" s="65">
        <f t="shared" si="6"/>
      </c>
      <c r="K92" s="62">
        <v>1</v>
      </c>
      <c r="L92" s="79">
        <f t="shared" si="7"/>
        <v>2.857142857142857</v>
      </c>
      <c r="M92" s="66">
        <v>34</v>
      </c>
      <c r="N92" s="79">
        <f t="shared" si="8"/>
        <v>97.14285714285714</v>
      </c>
      <c r="O92" s="65">
        <f t="shared" si="10"/>
      </c>
    </row>
    <row r="93" spans="1:15" ht="19.5" customHeight="1">
      <c r="A93" s="114">
        <v>87</v>
      </c>
      <c r="B93" s="137" t="s">
        <v>142</v>
      </c>
      <c r="C93" s="138">
        <v>87</v>
      </c>
      <c r="D93" s="132" t="s">
        <v>123</v>
      </c>
      <c r="E93" s="125">
        <v>39</v>
      </c>
      <c r="F93" s="124">
        <v>2</v>
      </c>
      <c r="G93" s="58">
        <v>0</v>
      </c>
      <c r="H93" s="122">
        <v>0</v>
      </c>
      <c r="I93" s="123">
        <f t="shared" si="9"/>
        <v>37</v>
      </c>
      <c r="J93" s="65">
        <f t="shared" si="6"/>
      </c>
      <c r="K93" s="62">
        <v>11</v>
      </c>
      <c r="L93" s="79">
        <f t="shared" si="7"/>
        <v>29.72972972972973</v>
      </c>
      <c r="M93" s="66">
        <v>26</v>
      </c>
      <c r="N93" s="79">
        <f t="shared" si="8"/>
        <v>70.27027027027027</v>
      </c>
      <c r="O93" s="65">
        <f t="shared" si="10"/>
      </c>
    </row>
    <row r="94" spans="2:4" ht="12.75">
      <c r="B94" s="117"/>
      <c r="C94" s="136"/>
      <c r="D94" s="112"/>
    </row>
    <row r="95" ht="12.75">
      <c r="D95" s="112"/>
    </row>
    <row r="96" ht="12.75">
      <c r="D96" s="112"/>
    </row>
    <row r="97" ht="12.75">
      <c r="D97" s="112"/>
    </row>
    <row r="98" ht="12.75">
      <c r="D98" s="112"/>
    </row>
    <row r="99" ht="12.75">
      <c r="D99" s="112"/>
    </row>
    <row r="100" ht="12.75">
      <c r="D100" s="112"/>
    </row>
    <row r="101" ht="12.75">
      <c r="D101" s="112"/>
    </row>
  </sheetData>
  <sheetProtection sheet="1"/>
  <mergeCells count="1">
    <mergeCell ref="B2:C2"/>
  </mergeCells>
  <printOptions/>
  <pageMargins left="0.35433070866141736" right="0.1968503937007874" top="0.7086614173228347" bottom="0.5905511811023623" header="0.31496062992125984" footer="0.31496062992125984"/>
  <pageSetup horizontalDpi="600" verticalDpi="600" orientation="landscape" paperSize="9" r:id="rId1"/>
  <headerFooter alignWithMargins="0">
    <oddHeader>&amp;L&amp;"Arial,Grassetto"&amp;16&amp;F&amp;R&amp;"Arial,Grassetto Corsivo"
&amp;A - Riepilogo dati - &amp;P</oddHeader>
    <oddFooter>&amp;R&amp;"Arial,Corsivo"&amp;8&amp;F - $ - &amp;D - &amp;T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12">
    <tabColor rgb="FFFF0000"/>
  </sheetPr>
  <dimension ref="A1:E18"/>
  <sheetViews>
    <sheetView showZeros="0" zoomScale="130" zoomScaleNormal="130" zoomScalePageLayoutView="150" workbookViewId="0" topLeftCell="A13">
      <selection activeCell="A3" sqref="A3"/>
    </sheetView>
  </sheetViews>
  <sheetFormatPr defaultColWidth="8.8515625" defaultRowHeight="12.75"/>
  <cols>
    <col min="1" max="1" width="35.7109375" style="26" customWidth="1"/>
    <col min="2" max="5" width="15.7109375" style="26" customWidth="1"/>
    <col min="6" max="6" width="23.140625" style="26" customWidth="1"/>
    <col min="7" max="16384" width="8.8515625" style="26" customWidth="1"/>
  </cols>
  <sheetData>
    <row r="1" spans="1:5" s="25" customFormat="1" ht="24.75" customHeight="1">
      <c r="A1" s="143" t="s">
        <v>44</v>
      </c>
      <c r="B1" s="144"/>
      <c r="C1" s="107" t="s">
        <v>28</v>
      </c>
      <c r="D1" s="108"/>
      <c r="E1" s="104">
        <f>Seggi_DatiVoto!D3</f>
        <v>87</v>
      </c>
    </row>
    <row r="2" spans="1:5" s="25" customFormat="1" ht="24.75" customHeight="1">
      <c r="A2" s="145"/>
      <c r="B2" s="146"/>
      <c r="C2" s="106" t="s">
        <v>29</v>
      </c>
      <c r="D2" s="106"/>
      <c r="E2" s="105">
        <f>Seggi_DatiVoto!D4</f>
        <v>0</v>
      </c>
    </row>
    <row r="3" spans="1:5" s="25" customFormat="1" ht="19.5" customHeight="1">
      <c r="A3" s="29"/>
      <c r="B3" s="35"/>
      <c r="C3" s="27"/>
      <c r="D3" s="27"/>
      <c r="E3" s="28"/>
    </row>
    <row r="4" spans="1:5" s="25" customFormat="1" ht="30" customHeight="1">
      <c r="A4" s="87" t="s">
        <v>30</v>
      </c>
      <c r="B4" s="88"/>
      <c r="C4" s="89"/>
      <c r="D4" s="89"/>
      <c r="E4" s="90"/>
    </row>
    <row r="5" spans="1:5" s="40" customFormat="1" ht="19.5" customHeight="1">
      <c r="A5" s="37"/>
      <c r="B5" s="38"/>
      <c r="C5" s="37"/>
      <c r="D5" s="37"/>
      <c r="E5" s="39"/>
    </row>
    <row r="6" spans="1:5" s="25" customFormat="1" ht="24.75" customHeight="1">
      <c r="A6" s="87" t="s">
        <v>31</v>
      </c>
      <c r="B6" s="88"/>
      <c r="C6" s="89"/>
      <c r="D6" s="89"/>
      <c r="E6" s="90"/>
    </row>
    <row r="7" spans="1:5" s="25" customFormat="1" ht="24.75" customHeight="1">
      <c r="A7" s="84"/>
      <c r="B7" s="83"/>
      <c r="C7" s="83"/>
      <c r="D7" s="102" t="s">
        <v>0</v>
      </c>
      <c r="E7" s="103" t="s">
        <v>2</v>
      </c>
    </row>
    <row r="8" spans="1:5" s="41" customFormat="1" ht="24.75" customHeight="1">
      <c r="A8" s="85"/>
      <c r="B8" s="86"/>
      <c r="C8" s="99" t="s">
        <v>3</v>
      </c>
      <c r="D8" s="98">
        <f>Seggi_DatiVoto!E5</f>
        <v>3952</v>
      </c>
      <c r="E8" s="94"/>
    </row>
    <row r="9" spans="1:5" s="41" customFormat="1" ht="24.75" customHeight="1">
      <c r="A9" s="86"/>
      <c r="B9" s="86"/>
      <c r="C9" s="100" t="s">
        <v>5</v>
      </c>
      <c r="D9" s="98">
        <f>Seggi_DatiVoto!F5</f>
        <v>29</v>
      </c>
      <c r="E9" s="94">
        <f>IF($D$8=0,0,(D9/$D$12)*100)</f>
        <v>0.742827868852459</v>
      </c>
    </row>
    <row r="10" spans="1:5" s="41" customFormat="1" ht="24.75" customHeight="1">
      <c r="A10" s="86"/>
      <c r="B10" s="86"/>
      <c r="C10" s="100" t="s">
        <v>6</v>
      </c>
      <c r="D10" s="98">
        <f>Seggi_DatiVoto!G5</f>
        <v>19</v>
      </c>
      <c r="E10" s="94">
        <f>IF($D$8=0,0,(D10/$D$12)*100)</f>
        <v>0.48668032786885246</v>
      </c>
    </row>
    <row r="11" spans="1:5" s="41" customFormat="1" ht="24.75" customHeight="1">
      <c r="A11" s="86"/>
      <c r="B11" s="86"/>
      <c r="C11" s="100" t="s">
        <v>27</v>
      </c>
      <c r="D11" s="98">
        <f>Seggi_DatiVoto!H5</f>
        <v>0</v>
      </c>
      <c r="E11" s="94">
        <f>IF($D$8=0,0,(D11/$D$12)*100)</f>
        <v>0</v>
      </c>
    </row>
    <row r="12" spans="1:5" s="41" customFormat="1" ht="24.75" customHeight="1">
      <c r="A12" s="86"/>
      <c r="B12" s="86"/>
      <c r="C12" s="101" t="s">
        <v>4</v>
      </c>
      <c r="D12" s="98">
        <f>Seggi_DatiVoto!I5</f>
        <v>3904</v>
      </c>
      <c r="E12" s="94">
        <f>IF($D$8=0,0,(D12/$D$8)*100)</f>
        <v>98.78542510121457</v>
      </c>
    </row>
    <row r="13" spans="1:5" ht="19.5" customHeight="1">
      <c r="A13" s="82"/>
      <c r="B13" s="82"/>
      <c r="C13" s="30"/>
      <c r="D13" s="82"/>
      <c r="E13" s="82"/>
    </row>
    <row r="14" spans="1:5" ht="24.75" customHeight="1">
      <c r="A14" s="87" t="s">
        <v>32</v>
      </c>
      <c r="B14" s="91"/>
      <c r="C14" s="91"/>
      <c r="D14" s="91"/>
      <c r="E14" s="92"/>
    </row>
    <row r="15" spans="1:5" s="25" customFormat="1" ht="24.75" customHeight="1">
      <c r="A15" s="147" t="s">
        <v>33</v>
      </c>
      <c r="B15" s="148"/>
      <c r="C15" s="148"/>
      <c r="D15" s="96" t="s">
        <v>1</v>
      </c>
      <c r="E15" s="97" t="s">
        <v>2</v>
      </c>
    </row>
    <row r="16" spans="1:5" s="42" customFormat="1" ht="24.75" customHeight="1">
      <c r="A16" s="109" t="s">
        <v>125</v>
      </c>
      <c r="B16" s="93"/>
      <c r="C16" s="95"/>
      <c r="D16" s="98">
        <f>Seggi_DatiVoto!K5</f>
        <v>1080</v>
      </c>
      <c r="E16" s="94">
        <f>IF($D$12=0,0,D16/$D$12*100)</f>
        <v>27.66393442622951</v>
      </c>
    </row>
    <row r="17" spans="1:5" s="42" customFormat="1" ht="24.75" customHeight="1">
      <c r="A17" s="109" t="s">
        <v>126</v>
      </c>
      <c r="B17" s="93"/>
      <c r="C17" s="95"/>
      <c r="D17" s="98">
        <f>Seggi_DatiVoto!M5</f>
        <v>2824</v>
      </c>
      <c r="E17" s="94">
        <f>IF($D$12=0,0,D17/$D$12*100)</f>
        <v>72.3360655737705</v>
      </c>
    </row>
    <row r="18" spans="1:5" s="25" customFormat="1" ht="19.5" customHeight="1">
      <c r="A18" s="31"/>
      <c r="B18" s="31"/>
      <c r="C18" s="32"/>
      <c r="D18" s="33"/>
      <c r="E18" s="34"/>
    </row>
  </sheetData>
  <sheetProtection sheet="1"/>
  <mergeCells count="2">
    <mergeCell ref="A1:B2"/>
    <mergeCell ref="A15:C15"/>
  </mergeCells>
  <printOptions horizontalCentered="1"/>
  <pageMargins left="0.5905511811023623" right="0.5905511811023623" top="1.3779527559055118" bottom="0.7874015748031497" header="0.5118110236220472" footer="0.4724409448818898"/>
  <pageSetup horizontalDpi="600" verticalDpi="600" orientation="landscape" pageOrder="overThenDown" paperSize="9" r:id="rId1"/>
  <headerFooter alignWithMargins="0">
    <oddHeader>&amp;L&amp;"Arial,Grassetto"&amp;12PD-EMR - &amp;10&amp;F&amp;R&amp;"Arial,Grassetto Corsivo"
&amp;A - Dati - &amp;P</oddHeader>
    <oddFooter>&amp;R&amp;"Arial,Corsivo"&amp;8&amp;F - $ - 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>
    <tabColor rgb="FFFF0000"/>
  </sheetPr>
  <dimension ref="A1:R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4.8515625" style="0" customWidth="1"/>
    <col min="2" max="2" width="8.8515625" style="11" customWidth="1"/>
    <col min="6" max="6" width="8.421875" style="0" customWidth="1"/>
    <col min="9" max="9" width="9.140625" style="0" customWidth="1"/>
  </cols>
  <sheetData>
    <row r="1" spans="1:9" s="7" customFormat="1" ht="30" customHeight="1">
      <c r="A1" s="9" t="s">
        <v>26</v>
      </c>
      <c r="B1" s="10"/>
      <c r="C1" s="8"/>
      <c r="D1" s="8"/>
      <c r="E1" s="8"/>
      <c r="F1" s="8"/>
      <c r="G1" s="8"/>
      <c r="H1" s="8"/>
      <c r="I1" s="8"/>
    </row>
    <row r="2" spans="1:18" ht="15" customHeight="1">
      <c r="A2" s="17" t="s">
        <v>15</v>
      </c>
      <c r="B2" s="12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25.5" customHeight="1">
      <c r="A3" s="120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6" customFormat="1" ht="15" customHeight="1">
      <c r="A4" s="18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" customFormat="1" ht="15" customHeight="1">
      <c r="A5" s="121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6" customFormat="1" ht="15" customHeight="1">
      <c r="A6" s="18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" customFormat="1" ht="15" customHeight="1">
      <c r="A7" s="19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s="1" customFormat="1" ht="15" customHeight="1">
      <c r="A8" s="20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1" customFormat="1" ht="15" customHeight="1">
      <c r="A9" s="21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s="1" customFormat="1" ht="15" customHeight="1">
      <c r="A10" s="19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18" s="1" customFormat="1" ht="15" customHeight="1">
      <c r="A11" s="20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18" s="1" customFormat="1" ht="15" customHeight="1">
      <c r="A12" s="21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ht="15" customHeight="1"/>
    <row r="14" ht="15" customHeight="1"/>
    <row r="15" ht="15" customHeight="1"/>
    <row r="16" ht="15" customHeight="1"/>
    <row r="17" ht="15" customHeight="1"/>
    <row r="24" ht="15" customHeight="1"/>
    <row r="25" ht="15" customHeight="1"/>
    <row r="26" ht="15" customHeight="1"/>
    <row r="27" ht="15" customHeight="1"/>
    <row r="28" ht="15" customHeight="1"/>
  </sheetData>
  <sheetProtection sheet="1" objects="1" scenarios="1"/>
  <printOptions/>
  <pageMargins left="0.5905511811023623" right="0.5905511811023623" top="0.7874015748031497" bottom="0.5905511811023623" header="0.31496062992125984" footer="0.31496062992125984"/>
  <pageSetup horizontalDpi="600" verticalDpi="600" orientation="landscape" pageOrder="overThenDown" paperSize="9"/>
  <headerFooter alignWithMargins="0">
    <oddHeader>&amp;L&amp;"Arial,Grassetto"&amp;12PD - Emilia-Romagna&amp;R&amp;"Arial,Grassetto Corsivo"&amp;A - Riepilogo dati - &amp;P</oddHeader>
    <oddFooter>&amp;R&amp;"Arial,Corsivo"&amp;8&amp;F - $ -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SABBA</dc:creator>
  <cp:keywords/>
  <dc:description/>
  <cp:lastModifiedBy>Maurizia</cp:lastModifiedBy>
  <cp:lastPrinted>2014-09-15T11:17:03Z</cp:lastPrinted>
  <dcterms:created xsi:type="dcterms:W3CDTF">1999-11-15T15:23:58Z</dcterms:created>
  <dcterms:modified xsi:type="dcterms:W3CDTF">2014-09-29T10:35:55Z</dcterms:modified>
  <cp:category/>
  <cp:version/>
  <cp:contentType/>
  <cp:contentStatus/>
</cp:coreProperties>
</file>